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1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aed289489310096/Área de Trabalho/LICITAÇÃO/COTAÇÕES/EDUCAÇÃO/KIT ESCOLAR/"/>
    </mc:Choice>
  </mc:AlternateContent>
  <xr:revisionPtr revIDLastSave="118" documentId="8_{C28C8AB4-8B31-44AE-A35D-AA0A7DABC2AC}" xr6:coauthVersionLast="47" xr6:coauthVersionMax="47" xr10:uidLastSave="{D5D1608C-28D4-481B-A8D5-F84D48FEBA89}"/>
  <bookViews>
    <workbookView xWindow="-108" yWindow="-108" windowWidth="23256" windowHeight="12456" tabRatio="318" xr2:uid="{00000000-000D-0000-FFFF-FFFF00000000}"/>
  </bookViews>
  <sheets>
    <sheet name="ITENS" sheetId="1" r:id="rId1"/>
    <sheet name="EDUCAÇÃO INFANTIL" sheetId="8" r:id="rId2"/>
    <sheet name="FUNDAMENTAL I" sheetId="9" r:id="rId3"/>
    <sheet name="FUNDAMENTAL II" sheetId="10" r:id="rId4"/>
    <sheet name="EJA" sheetId="11" r:id="rId5"/>
    <sheet name="CONSOLIDADO FINAL" sheetId="12" r:id="rId6"/>
  </sheets>
  <definedNames>
    <definedName name="_xlnm._FilterDatabase" localSheetId="0" hidden="1">ITENS!$A$4:$N$67</definedName>
    <definedName name="_xlnm.Print_Area" localSheetId="0">ITENS!$A$1:$N$70</definedName>
    <definedName name="OLE_LINK1" localSheetId="0">ITENS!#REF!</definedName>
  </definedNames>
  <calcPr calcId="191029"/>
</workbook>
</file>

<file path=xl/calcChain.xml><?xml version="1.0" encoding="utf-8"?>
<calcChain xmlns="http://schemas.openxmlformats.org/spreadsheetml/2006/main">
  <c r="N7" i="1" l="1"/>
  <c r="M5" i="1"/>
  <c r="N28" i="11"/>
  <c r="N28" i="10"/>
  <c r="L27" i="11"/>
  <c r="O26" i="11"/>
  <c r="M26" i="11" s="1"/>
  <c r="N26" i="11" s="1"/>
  <c r="L26" i="11"/>
  <c r="L25" i="11"/>
  <c r="O24" i="11"/>
  <c r="M24" i="11"/>
  <c r="N24" i="11" s="1"/>
  <c r="L24" i="11"/>
  <c r="L27" i="10"/>
  <c r="O26" i="10"/>
  <c r="M26" i="10" s="1"/>
  <c r="N26" i="10" s="1"/>
  <c r="L26" i="10"/>
  <c r="L25" i="10"/>
  <c r="O24" i="10"/>
  <c r="M24" i="10" s="1"/>
  <c r="N24" i="10" s="1"/>
  <c r="L24" i="10"/>
  <c r="L25" i="9"/>
  <c r="O24" i="9"/>
  <c r="M24" i="9" s="1"/>
  <c r="N24" i="9" s="1"/>
  <c r="L24" i="9"/>
  <c r="L23" i="9"/>
  <c r="O22" i="9"/>
  <c r="M22" i="9" s="1"/>
  <c r="N22" i="9" s="1"/>
  <c r="L22" i="9"/>
  <c r="L35" i="8"/>
  <c r="O34" i="8"/>
  <c r="M34" i="8" s="1"/>
  <c r="N34" i="8" s="1"/>
  <c r="L34" i="8"/>
  <c r="L33" i="8"/>
  <c r="O32" i="8"/>
  <c r="M32" i="8"/>
  <c r="N32" i="8" s="1"/>
  <c r="L32" i="8"/>
  <c r="L53" i="1"/>
  <c r="L51" i="1"/>
  <c r="L54" i="1"/>
  <c r="L52" i="1"/>
  <c r="L50" i="1"/>
  <c r="O53" i="1"/>
  <c r="M53" i="1" s="1"/>
  <c r="N53" i="1" s="1"/>
  <c r="O51" i="1"/>
  <c r="M51" i="1" s="1"/>
  <c r="N51" i="1" s="1"/>
  <c r="M47" i="1"/>
  <c r="N47" i="1" s="1"/>
  <c r="L49" i="1"/>
  <c r="O49" i="1"/>
  <c r="M49" i="1" s="1"/>
  <c r="N49" i="1" s="1"/>
  <c r="O47" i="1"/>
  <c r="E7" i="12"/>
  <c r="D4" i="12"/>
  <c r="D5" i="12"/>
  <c r="D6" i="12"/>
  <c r="D3" i="12"/>
  <c r="B41" i="11"/>
  <c r="L23" i="11"/>
  <c r="O22" i="11"/>
  <c r="M22" i="11" s="1"/>
  <c r="N22" i="11" s="1"/>
  <c r="L22" i="11"/>
  <c r="L21" i="11"/>
  <c r="O20" i="11"/>
  <c r="M20" i="11"/>
  <c r="N20" i="11" s="1"/>
  <c r="L20" i="11"/>
  <c r="A22" i="11"/>
  <c r="L19" i="11"/>
  <c r="O18" i="11"/>
  <c r="M18" i="11" s="1"/>
  <c r="N18" i="11" s="1"/>
  <c r="L18" i="11"/>
  <c r="L17" i="11"/>
  <c r="O16" i="11"/>
  <c r="M16" i="11" s="1"/>
  <c r="N16" i="11" s="1"/>
  <c r="L16" i="11"/>
  <c r="L15" i="11"/>
  <c r="O14" i="11"/>
  <c r="M14" i="11" s="1"/>
  <c r="N14" i="11" s="1"/>
  <c r="L14" i="11"/>
  <c r="L13" i="11"/>
  <c r="O12" i="11"/>
  <c r="M12" i="11" s="1"/>
  <c r="N12" i="11" s="1"/>
  <c r="L12" i="11"/>
  <c r="L11" i="11"/>
  <c r="O10" i="11"/>
  <c r="M10" i="11" s="1"/>
  <c r="N10" i="11" s="1"/>
  <c r="L10" i="11"/>
  <c r="L9" i="11"/>
  <c r="O8" i="11"/>
  <c r="M8" i="11" s="1"/>
  <c r="N8" i="11" s="1"/>
  <c r="L8" i="11"/>
  <c r="L7" i="11"/>
  <c r="O6" i="11"/>
  <c r="M6" i="11" s="1"/>
  <c r="N6" i="11" s="1"/>
  <c r="L6" i="11"/>
  <c r="L5" i="11"/>
  <c r="O4" i="11"/>
  <c r="M4" i="11" s="1"/>
  <c r="N4" i="11" s="1"/>
  <c r="L4" i="11"/>
  <c r="B41" i="10"/>
  <c r="L23" i="10"/>
  <c r="O22" i="10"/>
  <c r="M22" i="10" s="1"/>
  <c r="N22" i="10" s="1"/>
  <c r="L22" i="10"/>
  <c r="L21" i="10"/>
  <c r="O20" i="10"/>
  <c r="M20" i="10"/>
  <c r="N20" i="10" s="1"/>
  <c r="L20" i="10"/>
  <c r="A20" i="10"/>
  <c r="L19" i="10"/>
  <c r="O18" i="10"/>
  <c r="M18" i="10" s="1"/>
  <c r="N18" i="10" s="1"/>
  <c r="L18" i="10"/>
  <c r="L17" i="10"/>
  <c r="O16" i="10"/>
  <c r="M16" i="10" s="1"/>
  <c r="N16" i="10" s="1"/>
  <c r="L16" i="10"/>
  <c r="L15" i="10"/>
  <c r="O14" i="10"/>
  <c r="M14" i="10" s="1"/>
  <c r="N14" i="10" s="1"/>
  <c r="L14" i="10"/>
  <c r="L13" i="10"/>
  <c r="O12" i="10"/>
  <c r="M12" i="10" s="1"/>
  <c r="N12" i="10" s="1"/>
  <c r="L12" i="10"/>
  <c r="L11" i="10"/>
  <c r="O10" i="10"/>
  <c r="M10" i="10" s="1"/>
  <c r="N10" i="10" s="1"/>
  <c r="L10" i="10"/>
  <c r="L9" i="10"/>
  <c r="O8" i="10"/>
  <c r="M8" i="10" s="1"/>
  <c r="N8" i="10" s="1"/>
  <c r="L8" i="10"/>
  <c r="L7" i="10"/>
  <c r="O6" i="10"/>
  <c r="M6" i="10" s="1"/>
  <c r="N6" i="10" s="1"/>
  <c r="L6" i="10"/>
  <c r="L5" i="10"/>
  <c r="O4" i="10"/>
  <c r="M4" i="10" s="1"/>
  <c r="N4" i="10" s="1"/>
  <c r="L4" i="10"/>
  <c r="B39" i="9"/>
  <c r="L21" i="9"/>
  <c r="O20" i="9"/>
  <c r="M20" i="9" s="1"/>
  <c r="N20" i="9" s="1"/>
  <c r="L20" i="9"/>
  <c r="L19" i="9"/>
  <c r="O18" i="9"/>
  <c r="M18" i="9" s="1"/>
  <c r="N18" i="9" s="1"/>
  <c r="L18" i="9"/>
  <c r="L17" i="9"/>
  <c r="O16" i="9"/>
  <c r="M16" i="9" s="1"/>
  <c r="N16" i="9" s="1"/>
  <c r="L16" i="9"/>
  <c r="L15" i="9"/>
  <c r="O14" i="9"/>
  <c r="M14" i="9" s="1"/>
  <c r="N14" i="9" s="1"/>
  <c r="L14" i="9"/>
  <c r="L13" i="9"/>
  <c r="O12" i="9"/>
  <c r="M12" i="9" s="1"/>
  <c r="N12" i="9" s="1"/>
  <c r="L12" i="9"/>
  <c r="L11" i="9"/>
  <c r="O10" i="9"/>
  <c r="M10" i="9" s="1"/>
  <c r="N10" i="9" s="1"/>
  <c r="L10" i="9"/>
  <c r="L9" i="9"/>
  <c r="O8" i="9"/>
  <c r="M8" i="9" s="1"/>
  <c r="N8" i="9" s="1"/>
  <c r="L8" i="9"/>
  <c r="L7" i="9"/>
  <c r="O6" i="9"/>
  <c r="M6" i="9" s="1"/>
  <c r="N6" i="9" s="1"/>
  <c r="L6" i="9"/>
  <c r="L5" i="9"/>
  <c r="O4" i="9"/>
  <c r="M4" i="9" s="1"/>
  <c r="N4" i="9" s="1"/>
  <c r="L4" i="9"/>
  <c r="B49" i="8"/>
  <c r="L31" i="8"/>
  <c r="O30" i="8"/>
  <c r="M30" i="8" s="1"/>
  <c r="N30" i="8" s="1"/>
  <c r="L30" i="8"/>
  <c r="L29" i="8"/>
  <c r="O28" i="8"/>
  <c r="M28" i="8" s="1"/>
  <c r="N28" i="8" s="1"/>
  <c r="L28" i="8"/>
  <c r="L27" i="8"/>
  <c r="O26" i="8"/>
  <c r="M26" i="8" s="1"/>
  <c r="N26" i="8" s="1"/>
  <c r="L26" i="8"/>
  <c r="L25" i="8"/>
  <c r="O24" i="8"/>
  <c r="M24" i="8" s="1"/>
  <c r="N24" i="8" s="1"/>
  <c r="L24" i="8"/>
  <c r="L23" i="8"/>
  <c r="O22" i="8"/>
  <c r="M22" i="8" s="1"/>
  <c r="N22" i="8" s="1"/>
  <c r="L22" i="8"/>
  <c r="L21" i="8"/>
  <c r="O20" i="8"/>
  <c r="M20" i="8" s="1"/>
  <c r="N20" i="8" s="1"/>
  <c r="L20" i="8"/>
  <c r="L19" i="8"/>
  <c r="O18" i="8"/>
  <c r="M18" i="8" s="1"/>
  <c r="N18" i="8" s="1"/>
  <c r="L18" i="8"/>
  <c r="L17" i="8"/>
  <c r="O16" i="8"/>
  <c r="M16" i="8" s="1"/>
  <c r="N16" i="8" s="1"/>
  <c r="L16" i="8"/>
  <c r="L15" i="8"/>
  <c r="O14" i="8"/>
  <c r="M14" i="8"/>
  <c r="N14" i="8" s="1"/>
  <c r="L14" i="8"/>
  <c r="L13" i="8"/>
  <c r="O12" i="8"/>
  <c r="M12" i="8" s="1"/>
  <c r="N12" i="8" s="1"/>
  <c r="L12" i="8"/>
  <c r="L11" i="8"/>
  <c r="O10" i="8"/>
  <c r="M10" i="8" s="1"/>
  <c r="N10" i="8" s="1"/>
  <c r="L10" i="8"/>
  <c r="L9" i="8"/>
  <c r="O8" i="8"/>
  <c r="M8" i="8" s="1"/>
  <c r="N8" i="8" s="1"/>
  <c r="L8" i="8"/>
  <c r="L7" i="8"/>
  <c r="O6" i="8"/>
  <c r="M6" i="8" s="1"/>
  <c r="N6" i="8" s="1"/>
  <c r="L6" i="8"/>
  <c r="A6" i="8"/>
  <c r="A8" i="8" s="1"/>
  <c r="A10" i="8" s="1"/>
  <c r="L5" i="8"/>
  <c r="O4" i="8"/>
  <c r="M4" i="8" s="1"/>
  <c r="N4" i="8" s="1"/>
  <c r="L4" i="8"/>
  <c r="L40" i="1"/>
  <c r="L39" i="1"/>
  <c r="L48" i="1"/>
  <c r="L47" i="1"/>
  <c r="L46" i="1"/>
  <c r="O45" i="1"/>
  <c r="M45" i="1" s="1"/>
  <c r="N45" i="1" s="1"/>
  <c r="L45" i="1"/>
  <c r="L44" i="1"/>
  <c r="O43" i="1"/>
  <c r="M43" i="1" s="1"/>
  <c r="N43" i="1" s="1"/>
  <c r="L43" i="1"/>
  <c r="L42" i="1"/>
  <c r="O41" i="1"/>
  <c r="M41" i="1" s="1"/>
  <c r="N41" i="1" s="1"/>
  <c r="L41" i="1"/>
  <c r="O39" i="1"/>
  <c r="M39" i="1" s="1"/>
  <c r="N39" i="1" s="1"/>
  <c r="L38" i="1"/>
  <c r="O37" i="1"/>
  <c r="M37" i="1" s="1"/>
  <c r="N37" i="1" s="1"/>
  <c r="L37" i="1"/>
  <c r="L36" i="1"/>
  <c r="O35" i="1"/>
  <c r="M35" i="1" s="1"/>
  <c r="N35" i="1" s="1"/>
  <c r="L35" i="1"/>
  <c r="L34" i="1"/>
  <c r="O33" i="1"/>
  <c r="M33" i="1" s="1"/>
  <c r="N33" i="1" s="1"/>
  <c r="L33" i="1"/>
  <c r="L32" i="1"/>
  <c r="O31" i="1"/>
  <c r="M31" i="1" s="1"/>
  <c r="N31" i="1" s="1"/>
  <c r="L31" i="1"/>
  <c r="L30" i="1"/>
  <c r="O29" i="1"/>
  <c r="M29" i="1" s="1"/>
  <c r="N29" i="1" s="1"/>
  <c r="L29" i="1"/>
  <c r="L28" i="1"/>
  <c r="O27" i="1"/>
  <c r="M27" i="1" s="1"/>
  <c r="N27" i="1" s="1"/>
  <c r="L27" i="1"/>
  <c r="L26" i="1"/>
  <c r="O25" i="1"/>
  <c r="M25" i="1" s="1"/>
  <c r="N25" i="1" s="1"/>
  <c r="L25" i="1"/>
  <c r="L24" i="1"/>
  <c r="O23" i="1"/>
  <c r="M23" i="1" s="1"/>
  <c r="N23" i="1" s="1"/>
  <c r="L23" i="1"/>
  <c r="L22" i="1"/>
  <c r="O21" i="1"/>
  <c r="M21" i="1" s="1"/>
  <c r="N21" i="1" s="1"/>
  <c r="L21" i="1"/>
  <c r="L20" i="1"/>
  <c r="O19" i="1"/>
  <c r="M19" i="1" s="1"/>
  <c r="N19" i="1" s="1"/>
  <c r="L19" i="1"/>
  <c r="L18" i="1"/>
  <c r="O17" i="1"/>
  <c r="M17" i="1" s="1"/>
  <c r="N17" i="1" s="1"/>
  <c r="L17" i="1"/>
  <c r="L16" i="1"/>
  <c r="O15" i="1"/>
  <c r="M15" i="1" s="1"/>
  <c r="N15" i="1" s="1"/>
  <c r="L15" i="1"/>
  <c r="L14" i="1"/>
  <c r="O13" i="1"/>
  <c r="M13" i="1" s="1"/>
  <c r="N13" i="1" s="1"/>
  <c r="L13" i="1"/>
  <c r="L12" i="1"/>
  <c r="O11" i="1"/>
  <c r="M11" i="1" s="1"/>
  <c r="N11" i="1" s="1"/>
  <c r="L11" i="1"/>
  <c r="L10" i="1"/>
  <c r="O9" i="1"/>
  <c r="M9" i="1" s="1"/>
  <c r="N9" i="1" s="1"/>
  <c r="L9" i="1"/>
  <c r="L8" i="1"/>
  <c r="O7" i="1"/>
  <c r="M7" i="1" s="1"/>
  <c r="L7" i="1"/>
  <c r="O5" i="1"/>
  <c r="N5" i="1" s="1"/>
  <c r="N55" i="1" s="1"/>
  <c r="L5" i="1"/>
  <c r="B68" i="1"/>
  <c r="A7" i="1"/>
  <c r="A9" i="1" s="1"/>
  <c r="A11" i="1" s="1"/>
  <c r="N26" i="9" l="1"/>
  <c r="N36" i="8"/>
  <c r="L6" i="1"/>
</calcChain>
</file>

<file path=xl/sharedStrings.xml><?xml version="1.0" encoding="utf-8"?>
<sst xmlns="http://schemas.openxmlformats.org/spreadsheetml/2006/main" count="783" uniqueCount="79">
  <si>
    <t>ITEM</t>
  </si>
  <si>
    <t>DESCRIÇÃO</t>
  </si>
  <si>
    <t>RAZÃO SOCIAL*</t>
  </si>
  <si>
    <t>CNPJ*</t>
  </si>
  <si>
    <t>DT. PESQ.*</t>
  </si>
  <si>
    <t>COTAÇÃO 1</t>
  </si>
  <si>
    <t>COTAÇÃO 2</t>
  </si>
  <si>
    <t>VALOR TOTAL DO FORNECEDOR</t>
  </si>
  <si>
    <t>VALOR MÉDIO TOTAL</t>
  </si>
  <si>
    <t>QUANT.</t>
  </si>
  <si>
    <t>UND.</t>
  </si>
  <si>
    <t>VALOR MÉDIO UNITÁRIO</t>
  </si>
  <si>
    <t>Data:</t>
  </si>
  <si>
    <t>VALOR UNT</t>
  </si>
  <si>
    <t>Responsável pela Pesquisa de Preços:</t>
  </si>
  <si>
    <t>BANCO DE PREÇOS</t>
  </si>
  <si>
    <t>---------------</t>
  </si>
  <si>
    <t>Link p/ IN:</t>
  </si>
  <si>
    <t>ANÁLISE CRÍTICA DE VALORES ORÇADOS</t>
  </si>
  <si>
    <r>
      <t xml:space="preserve">B) </t>
    </r>
    <r>
      <rPr>
        <sz val="11"/>
        <color rgb="FF000000"/>
        <rFont val="Calibri"/>
        <family val="2"/>
      </rPr>
      <t>Cite os itens que tiveram valores enquadrados no item acima (valor inexequível, inconsistente, etc) :</t>
    </r>
  </si>
  <si>
    <t>CATMAT CATSER</t>
  </si>
  <si>
    <r>
      <t xml:space="preserve">PARÂMETRO DE PESQUISA </t>
    </r>
    <r>
      <rPr>
        <b/>
        <vertAlign val="superscript"/>
        <sz val="8"/>
        <color indexed="8"/>
        <rFont val="Calibri"/>
        <family val="2"/>
        <charset val="1"/>
      </rPr>
      <t>(1)</t>
    </r>
  </si>
  <si>
    <t>OBS: O sistema Banco de Preços se equipara ao Painel de Preços, pois possibilita a busca e filtragem das licitações dos diversos órgãos e entidades públicas, porém com um sistema mais fácil e intuitivo para geração do preço de referência.</t>
  </si>
  <si>
    <t>Declaro para todos os fins de direito, que realizei pesquisa de preços para futura aquisição/contratação dos itens presentes neste processo licitatório, que o preço de referência foi formado nos ditames da INSTRUÇÃO NORMATIVA SEGES/ME Nº 65/2021, conforme o artigo 5º e seus incisos, devidamente apontados na planilha acima.
Assim, afirmo que me responsabilizo pelo levantamento dos preços de acordo com a descrição dos itens.</t>
  </si>
  <si>
    <t>VALOR TOTAL ESTIMADO</t>
  </si>
  <si>
    <r>
      <rPr>
        <b/>
        <sz val="11"/>
        <color rgb="FF000000"/>
        <rFont val="Calibri"/>
        <family val="2"/>
      </rPr>
      <t>E)</t>
    </r>
    <r>
      <rPr>
        <sz val="11"/>
        <color rgb="FF000000"/>
        <rFont val="Calibri"/>
        <family val="2"/>
      </rPr>
      <t xml:space="preserve"> Outras informações relacionadas as cotações:</t>
    </r>
  </si>
  <si>
    <r>
      <t xml:space="preserve">C) </t>
    </r>
    <r>
      <rPr>
        <sz val="11"/>
        <color rgb="FF000000"/>
        <rFont val="Calibri"/>
        <family val="2"/>
      </rPr>
      <t>Cite o(s) item(ns) e descreva os critérios fundamentados utilizados para desconsideração dos valores inexequíveis, inconsistentes ou excessivamente elevados.</t>
    </r>
    <r>
      <rPr>
        <b/>
        <sz val="11"/>
        <color indexed="8"/>
        <rFont val="Calibri"/>
        <family val="2"/>
      </rPr>
      <t xml:space="preserve">
</t>
    </r>
  </si>
  <si>
    <t>LEI</t>
  </si>
  <si>
    <t>→</t>
  </si>
  <si>
    <r>
      <rPr>
        <b/>
        <vertAlign val="subscript"/>
        <sz val="11"/>
        <color theme="0"/>
        <rFont val="Calibri"/>
        <family val="2"/>
      </rPr>
      <t xml:space="preserve"> (1)</t>
    </r>
    <r>
      <rPr>
        <b/>
        <sz val="11"/>
        <color theme="0"/>
        <rFont val="Calibri"/>
        <family val="2"/>
        <charset val="1"/>
      </rPr>
      <t xml:space="preserve"> Lei 14.133/2021</t>
    </r>
    <r>
      <rPr>
        <sz val="11"/>
        <color theme="0"/>
        <rFont val="Calibri"/>
        <family val="2"/>
        <charset val="1"/>
      </rPr>
      <t xml:space="preserve"> - Art. 5º da IN 65/2021. Opções: I,II, III, IV e V. Link p/ IN: https://www.in.gov.br/en/web/dou/-/instrucao-normativa-seges-/me-n-65-de-7-de-julho-de-2021-330673635 </t>
    </r>
  </si>
  <si>
    <r>
      <t xml:space="preserve"> (1) </t>
    </r>
    <r>
      <rPr>
        <b/>
        <sz val="11"/>
        <color theme="0"/>
        <rFont val="Calibri"/>
        <family val="2"/>
        <charset val="1"/>
      </rPr>
      <t>Lei 8.666/1993</t>
    </r>
    <r>
      <rPr>
        <sz val="11"/>
        <color theme="0"/>
        <rFont val="Calibri"/>
        <family val="2"/>
        <charset val="1"/>
      </rPr>
      <t xml:space="preserve"> - Art. 5º da IN 73/2020. Opções: I,II, III e IV. Link p/ IN: https://www.gov.br/compras/pt-br/acesso-a-informacao/legislacao/instrucoes-normativas/instrucao-normativa-no-73-de-5-de-agosto-de-2020</t>
    </r>
  </si>
  <si>
    <t xml:space="preserve"> (1) Lei 8.666/1993 - Art. 5º da IN 73/2020. Opções: I,II, III e IV. Link p/ IN: https://www.gov.br/compras/pt-br/acesso-a-informacao/legislacao/instrucoes-normativas/instrucao-normativa-no-73-de-5-de-agosto-de-2020</t>
  </si>
  <si>
    <t>MAPA GERAL DE COTAÇÕES</t>
  </si>
  <si>
    <t>PAINEL DE PREÇOS</t>
  </si>
  <si>
    <t>Apontador plástico vertical e retangular, com depósito e lâmina de aço com cores variadas. DESCRIÇÃO CATMAT:   APONTADOR LÁPIS, MATERIAL:METAL E PLÁSTICO, TIPO:ESCOLAR, TAMANHO:MÉDIO,
QUANTIDADE FUROS:1, CARACTERÍSTICAS ADICIONAIS:COM DEPÓSITO, LÂMINA AÇO INOXIDÁVEL</t>
  </si>
  <si>
    <t>Borracha escolar branca nº40. DESCRIÇÃO CATMAT: BORRACHA APAGADORA ESCRITA, MATERIAL:BORRACHA, COMPRIMENTO:30 MM, LARGURA:20
MM, ALTURA:6 MM, COR:BRANCA, CARACTERÍSTICAS ADICIONAIS:MACIA SEM MANCHAR OU DANIFICAR O PAPEL</t>
  </si>
  <si>
    <t>Caderno de desenho, modelo espriral, capa de papelão, 200x275mm 96 FOLHAS. DESCRIÇÃO CATMAT:  CADERNO, MATERIAL:PAPEL OFF-SET 56G/M2, BRANCO, MATERIAL CAPA:PAPEL OFSETE,
QUANTIDADE FOLHAS:96 FL, COMPRIMENTO:200 MM, LARGURA:275 MM, CARACTERÍSTICAS
ADICIONAIS:DESENHO, ESPIRAL, ARAME GALVANIZADO</t>
  </si>
  <si>
    <t>Cola branca escolar atóxica 90g. DESCRIÇÃO CATMAT: COLA, COMPOSIÇÃO:ACETATO DE POLIVINILA, COR:BRANCA, APLICAÇÃO:PAPEL, MADEIRA,
TECIDO, COURO, CARACTERÍSTICAS ADICIONAIS:BICO APLICADOR, TAMPA FIXA, ATÓXICA, LAVÁVEL, TIPO:LÍQUIDO</t>
  </si>
  <si>
    <t>Cola colorida atóxica 25g. DESCRIÇAO CATMAT: COLA, COMPOSIÇÃO:POLIVINIL ACETATO - PVA, COR:VARIADA, APLICAÇÃO:ESCOLAR,
CARACTERÍSTICAS ADICIONAIS:PESO 23G/SECAGEM RÁPIDA/ATÓXICA, TIPO:LÍQUIDO VISCOSO</t>
  </si>
  <si>
    <t>Giz de cera com 12 cores 48g. DESCRIÇÃO CATMAT: GIZ CERA, MATERIAL:CERA PLÁSTICA COM CORANTE ATÓXICO, COR:VARIADAS,
TAMANHO:PEQUENO, ESPESSURA:FINA</t>
  </si>
  <si>
    <t>Lápis de cor sextavado tamanho grande não tóxico com 12 cores. DESCRIÇÃO CATMAT:  LÁPIS DE COR, MATERIAL:MADEIRA, DIÂMETRO CARGA:3,70 MM, COR:DIVERSAS,
FORMATO:SEXTAVADO, CARACTERÍSTICAS ADICIONAIS:LÁPIS DE COR AQUARELÁVEL</t>
  </si>
  <si>
    <t>Lápis grafite preto em madeira sextavada HP Nº 02.DESCRIÇÃO CATMAT:  LÁPIS PRETO, MATERIAL CORPO:MADEIRA DE MANEJO SUSTENTÁVEL, DUREZA CARGA:B,
FORMATO CORPO:SEXTAVADO, MATERIAL CARGA:GRAFITE PRETO Nº2</t>
  </si>
  <si>
    <t>Massa de modelar colorida 90g com 6 unidades atóxica. DESCRIÇÃO CATMAT: MASSA MODELAR, COMPOSIÇÃO BÁSICA:ÁGUA/CARBOIDRATOS DE CEREAIS E CLORETO
SÓDIO, APRESENTAÇÃO:6 POTES, QUANTIDADE CORES:6 UN, COR:SORTIDA, CARACTERÍSTICAS OPCIONAIS:SEM
MOLDES, PRAZO VALIDADE:4 ANOS, CARACTERÍSTICAS ADICIONAIS:ATÓXICA</t>
  </si>
  <si>
    <t>Pasta plástica transparente com elástico tamanho óficio. DESCRIÇÃO CATMAT: PASTA ARQUIVO, MATERIAL:PLÁSTICO CORRUGADO FLEXÍVEL, TIPO:COM ABAS, LARGURA:240
MM, LOMBADA:40 MM, CARACTERÍSTICAS ADICIONAIS:COM ELÁSTICO, COMPRIMENTO:350 MM,
TRANSMITÂNCIA:TRANSPARENTE</t>
  </si>
  <si>
    <t>Pincel escolar nº08. DESCRIÇÃO CATMAT: : PINCEL DESENHO, MATERIAL CABO:MADEIRA, TIPO PONTA:CHATO, MATERIAL
CERDA:NAYLON, TAMANHO:8</t>
  </si>
  <si>
    <t>Caderno brochura 80 fls capa dura 1/4.DESCRIÇÃO CATMAT: CADERNO, MATERIAL:PAPEL OFSETE, MATERIAL CAPA:PAPEL CARTÃO DUPLEX 250 G/M2,
QUANTIDADE FOLHAS:80 FL, COMPRIMENTO:200 MM, LARGURA:275 MM, CARACTERÍSTICAS
ADICIONAIS:BROCHURA, PAUTADO, MARGEADO, GRAMPEADO</t>
  </si>
  <si>
    <t>Agenda escolar. DESCRIÇÃO CATMAT:  AGENDA, TIPO:ESCOLAR, QUANTIDADE FOLHAS:228 UN, GRAMATURA:336 G/M2,
COMPRIMENTO:175 MM, TIPO ENCADERNAÇÃO:COLADA, LARGURA:135 MM, CARACTERÍSTICAS ADICIONAIS:CAPA
PERSONALIZADA</t>
  </si>
  <si>
    <t>MENOR PREÇO</t>
  </si>
  <si>
    <t>Caderno brochura capa dura universitário- 96 fls.DESCRIÇÃO CATMAT: CADERNO, MATERIAL:PAPEL OFF-SET, MATERIAL CAPA:PAPELÃO, APRESENTAÇÃO:BROCHURA,
QUANTIDADE FOLHAS:96 FL, COMPRIMENTO:210 MM, LARGURA:148 MM, CARACTERÍSTICAS
ADICIONAIS:BROCHURA,COLADO ENTRE AS FOLHAS INTERNAS,CORES DIV, TIPO:1/4 CAPA DURA,23 PAUTAS,
GRAMATURA CAPA:697 G/M2, APLICAÇÃO:ANOTAÇÕES</t>
  </si>
  <si>
    <t>Régua 30cm. DESCRIÇÃO CATMAT: RÉGUA ESCRITÓRIO, MATERIAL:ACRÍLICO, COMPRIMENTO:30 CM,
GRADUAÇÃO:CENTÍMETRO/MILÍMETRO, TIPO MATERIAL:RÍGIDO, COR:CRISTAL, CARACTERÍSTICAS
ADICIONAIS:TRANSPARENTE/LARGURA DE 3,5 CM</t>
  </si>
  <si>
    <t>3004/2024</t>
  </si>
  <si>
    <t>Caneta esferográfica azul. DESCRIÇÃO CATMAT:  CANETA ESFEROGRÁFICA, MATERIAL:PLÁSTICO, QUANTIDADE CARGAS:1 UN, MATERIAL
PONTA:AÇO INOXIDÁVEL COM ESFERA DE TUNGSTÊNIO, TIPO ESCRITA:MÉDIA, COR TINTA:AZUL</t>
  </si>
  <si>
    <t>Caderno universitário (caderno de 12 matérias).DESCRIÇÃO CATMAT: : CADERNO, MATERIAL:PAPEL OFSETE, MATERIAL CAPA:PAPEL CARTÃO, QUANTIDADE
FOLHAS:200 FL, COMPRIMENTO:270 MM, LARGURA:200 MM, CARACTERÍSTICAS ADICIONAIS:10 MATERIAS/ESPIRAL
REVESTIDO EM NYLON/PLASTIFICAD</t>
  </si>
  <si>
    <t>Canetinhas hidrocor. DESCRIÇÃO CATMAT: CANETA HIDROGRÁFICA, MATERIAL:PLÁSTICO, MATERIAL PONTA:FELTRO, APLICAÇÃO:PAPEL,
CARACTERÍSTICAS ADICIONAIS:JUMBO 12 CORES E ESTOJO COM ZIP.</t>
  </si>
  <si>
    <t>Canete esferográfica vermelha. DESCRIÇÃO CATMAT: CANETA ESFEROGRÁFICA, MATERIAL:PLÁSTICO, QUANTIDADE CARGAS:1 UN, MATERIAL
PONTA:LATÃO COM ESFERA DE TUNGSTÊNIO, TIPO ESCRITA:FINA, COR TINTA:VERMELHA, CARACTERÍSTICAS
ADICIONAIS:SEXTAVADO, TRANSPARENTE, CÁPSULA SUSTENTAÇÃO LATÃO</t>
  </si>
  <si>
    <t>30/042024</t>
  </si>
  <si>
    <t>Porta lápis. DESCCRIÇÃO CATMAT: BOLSA, MATERIAL:TECIDO BAGUM, TIPO:PORTA LÁPIS, COR:AZUL-MARINHO,
COMPRIMENTO:18 CM, CARACTERÍSTICAS ADICIONAIS:FORMATO REDONDO C/55 MM DIÂM., ZIPER 18 CM AZUL
MA</t>
  </si>
  <si>
    <t>Tesoura escolar sem ponta, 13 cm de lâmina aço inoxidável cabo de resina. DESCRIÇÃO CTMAT:TESOURA, MATERIAL:AÇO INOXIDÁVEL, MATERIAL CABO:POLIPROPILENO, COMPRIMENTO:13
CM, CARACTERÍSTICAS ADICIONAIS:SEM PONTA</t>
  </si>
  <si>
    <r>
      <t xml:space="preserve">A) </t>
    </r>
    <r>
      <rPr>
        <sz val="11"/>
        <color rgb="FF000000"/>
        <rFont val="Calibri"/>
        <family val="2"/>
      </rPr>
      <t xml:space="preserve">Alguma cotação foi desconsiderada por ser julgada com valor inexequível, inconsistente ou excessivamente elevado?    </t>
    </r>
    <r>
      <rPr>
        <b/>
        <sz val="11"/>
        <color rgb="FF000000"/>
        <rFont val="Calibri"/>
        <family val="2"/>
      </rPr>
      <t xml:space="preserve"> SIM </t>
    </r>
    <r>
      <rPr>
        <sz val="11"/>
        <color rgb="FF000000"/>
        <rFont val="Calibri"/>
        <family val="2"/>
      </rPr>
      <t xml:space="preserve">( )   (X ) </t>
    </r>
    <r>
      <rPr>
        <b/>
        <sz val="11"/>
        <color rgb="FF000000"/>
        <rFont val="Calibri"/>
        <family val="2"/>
      </rPr>
      <t>NÃO</t>
    </r>
  </si>
  <si>
    <r>
      <rPr>
        <b/>
        <sz val="11"/>
        <color rgb="FF000000"/>
        <rFont val="Calibri"/>
        <family val="2"/>
      </rPr>
      <t>D)</t>
    </r>
    <r>
      <rPr>
        <sz val="11"/>
        <color rgb="FF000000"/>
        <rFont val="Calibri"/>
        <family val="2"/>
      </rPr>
      <t xml:space="preserve"> Os valores obtidos na pesquisa foram avaliados criticamente, no sentido de que suas médias não apresentam grandes variações, não comprometendo a estimativa do preço de referência, representando de forma satisfatória os preços praticados no mercado?  </t>
    </r>
    <r>
      <rPr>
        <b/>
        <sz val="11"/>
        <color rgb="FF000000"/>
        <rFont val="Calibri"/>
        <family val="2"/>
      </rPr>
      <t>SIM</t>
    </r>
    <r>
      <rPr>
        <sz val="11"/>
        <color rgb="FF000000"/>
        <rFont val="Calibri"/>
        <family val="2"/>
      </rPr>
      <t xml:space="preserve"> (X )   ( ) </t>
    </r>
    <r>
      <rPr>
        <b/>
        <sz val="11"/>
        <color rgb="FF000000"/>
        <rFont val="Calibri"/>
        <family val="2"/>
      </rPr>
      <t>NÃO</t>
    </r>
  </si>
  <si>
    <t>THAIS CAVALCANTI GALVÃO</t>
  </si>
  <si>
    <t>Tinta gache com 6 unidades coloridas com 15ml atóxica. DESCRIÇÃO CATMAT:  TINTA GUACHE, COMPOSIÇÃO:RESINA VINÍCULA/ÁGUA/PIGMENTO/CARGAS E CONSERVANTE,
COR:DIVERSAS, CARACTERÍSTICAS ADICIONAIS:CONJUNTO C/ 6 FRASCOS DE 15 ML CADA</t>
  </si>
  <si>
    <t>QUANTITATIVO GERAL DIDÁTICO</t>
  </si>
  <si>
    <t>QUANTIDADE DE ESTUDANTES</t>
  </si>
  <si>
    <t>VALOR UNITÁRIO</t>
  </si>
  <si>
    <t>VALOR TOTAL</t>
  </si>
  <si>
    <t>KIT INFANTIL</t>
  </si>
  <si>
    <t>KIT FUNDAMENTAL I</t>
  </si>
  <si>
    <t>KIT FUNDAMENTAL II</t>
  </si>
  <si>
    <t>KIT EJA</t>
  </si>
  <si>
    <t>TOTAL</t>
  </si>
  <si>
    <t>Caneta esferográfica vermelha. DESCRIÇÃO CATMAT: CANETA ESFEROGRÁFICA, MATERIAL:PLÁSTICO, QUANTIDADE CARGAS:1 UN, MATERIAL
PONTA:LATÃO COM ESFERA DE TUNGSTÊNIO, TIPO ESCRITA:FINA, COR TINTA:VERMELHA, CARACTERÍSTICAS
ADICIONAIS:SEXTAVADO, TRANSPARENTE, CÁPSULA SUSTENTAÇÃO LATÃO</t>
  </si>
  <si>
    <t>Mochila escolar pequena. DESCRIÇÃO CATMAT:  MOCHILA, MATERIAL:LONA ALGODÃO, COR:AZUL, APLICAÇÃO:MATERIAL ESCOLAR, ALTURA:32
CM, LARGURA:32 CM, PROFUNDIDADE:10 CM, CARACTERÍSTICAS ADICIONAIS:SACO, COM 1 BOLSO EXTERNO</t>
  </si>
  <si>
    <t>Mochila escolar média. DESCRIÇÃO CATMAT:  MOCHILA, MATERIAL:POLIÉSTER, QUANTIDADE COMPARTIMENTOS:3 UN, COR:AZUL,
APLICAÇÃO:MATERIAL ESCOLAR, ALTURA:40 CM, LARGURA:32 CM, PROFUNDIDADE:14 CM, CARACTERÍSTICAS
ADICIONAIS:ZÍPER, 1 ALÇA MÃO, 2 ALÇAS COSTA, ACABAMENTO:IMPRESSÃO LOGOMARCA</t>
  </si>
  <si>
    <t>Mochila escolar grande. DESCRIÇÃO CATMAT: MOCHILA, MATERIAL:POLIÉSTER 600, QUANTIDADE COMPARTIMENTOS:3 UN, COR:AZUL
MARINHO, APLICAÇÃO:MATERIAL ESCOLAR, ALTURA:43 CM, LARGURA:34 CM, PROFUNDIDADE:10 CM,
CARACTERÍSTICAS ADICIONAIS:ZÍPER, 2 ALÇAS MÃO, 2 ALÇAS COSTA COM 2 BOLISOS, ACABAMENTO:IMPRESSÃO
LOGOMARCA EMPRESA</t>
  </si>
  <si>
    <t>MAPA GERAL DE COTAÇÕES- INFANTIL</t>
  </si>
  <si>
    <t>MAPA GERAL DE COTAÇÕES- FUNDAMENTAL I</t>
  </si>
  <si>
    <t>MAPA GERAL DE COTAÇÕES-FUNDAMENTAL II</t>
  </si>
  <si>
    <t>MAPA GERAL DE COTAÇÕES- 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</si>
</sst>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R$&quot;\ #,##0.00"/>
    <numFmt numFmtId="165" formatCode="[$-F800]dddd\,\ mmmm\ dd\,\ yyyy"/>
  </numFmts>
  <fonts count="33" x14ac:knownFonts="1">
    <font>
      <sz val="11"/>
      <color indexed="8"/>
      <name val="Calibri"/>
      <family val="2"/>
      <charset val="1"/>
    </font>
    <font>
      <b/>
      <sz val="15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vertAlign val="superscript"/>
      <sz val="8"/>
      <color indexed="8"/>
      <name val="Calibri"/>
      <family val="2"/>
      <charset val="1"/>
    </font>
    <font>
      <sz val="8"/>
      <name val="Arial"/>
      <family val="2"/>
      <charset val="1"/>
    </font>
    <font>
      <u/>
      <sz val="11"/>
      <color indexed="12"/>
      <name val="Calibri"/>
      <family val="2"/>
      <charset val="1"/>
    </font>
    <font>
      <u/>
      <sz val="8"/>
      <color indexed="12"/>
      <name val="Calibri"/>
      <family val="2"/>
      <charset val="1"/>
    </font>
    <font>
      <sz val="8"/>
      <color indexed="8"/>
      <name val="Calibri"/>
      <family val="2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sz val="8"/>
      <color rgb="FFFF0000"/>
      <name val="Calibri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b/>
      <sz val="6"/>
      <color indexed="8"/>
      <name val="Calibri"/>
      <family val="2"/>
      <charset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  <font>
      <sz val="11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9"/>
      <color indexed="8"/>
      <name val="Calibri"/>
      <family val="2"/>
    </font>
    <font>
      <b/>
      <vertAlign val="subscript"/>
      <sz val="11"/>
      <color theme="0"/>
      <name val="Calibri"/>
      <family val="2"/>
    </font>
    <font>
      <b/>
      <sz val="8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38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justify" vertical="center" wrapText="1"/>
      <protection locked="0"/>
    </xf>
    <xf numFmtId="0" fontId="10" fillId="0" borderId="1" xfId="0" quotePrefix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1" applyFont="1" applyProtection="1"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justify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64" fontId="5" fillId="0" borderId="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8" fontId="3" fillId="0" borderId="0" xfId="0" applyNumberFormat="1" applyFont="1" applyAlignment="1" applyProtection="1">
      <alignment horizontal="center" vertical="center"/>
      <protection locked="0"/>
    </xf>
    <xf numFmtId="8" fontId="3" fillId="0" borderId="0" xfId="0" applyNumberFormat="1" applyFont="1" applyAlignment="1" applyProtection="1">
      <alignment horizontal="center"/>
      <protection locked="0"/>
    </xf>
    <xf numFmtId="8" fontId="7" fillId="0" borderId="0" xfId="1" applyNumberFormat="1" applyFont="1" applyProtection="1"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6" fillId="0" borderId="0" xfId="1" applyProtection="1">
      <protection locked="0"/>
    </xf>
    <xf numFmtId="0" fontId="15" fillId="0" borderId="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25" fillId="0" borderId="16" xfId="0" applyNumberFormat="1" applyFont="1" applyBorder="1" applyAlignment="1" applyProtection="1">
      <alignment horizontal="center" vertical="center"/>
      <protection locked="0"/>
    </xf>
    <xf numFmtId="0" fontId="27" fillId="4" borderId="0" xfId="0" applyFont="1" applyFill="1" applyProtection="1"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26" fillId="0" borderId="0" xfId="0" applyFont="1" applyProtection="1">
      <protection locked="0"/>
    </xf>
    <xf numFmtId="0" fontId="2" fillId="5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4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vertical="center" wrapText="1"/>
      <protection locked="0"/>
    </xf>
    <xf numFmtId="0" fontId="13" fillId="5" borderId="6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right" vertical="center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" xfId="0" quotePrefix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64" fontId="7" fillId="0" borderId="0" xfId="1" applyNumberFormat="1" applyFont="1" applyProtection="1">
      <protection locked="0"/>
    </xf>
    <xf numFmtId="4" fontId="17" fillId="0" borderId="0" xfId="0" applyNumberFormat="1" applyFont="1" applyAlignment="1">
      <alignment horizontal="right"/>
    </xf>
    <xf numFmtId="8" fontId="17" fillId="0" borderId="0" xfId="0" applyNumberFormat="1" applyFont="1" applyAlignment="1">
      <alignment horizontal="right"/>
    </xf>
    <xf numFmtId="164" fontId="17" fillId="0" borderId="0" xfId="0" applyNumberFormat="1" applyFont="1" applyAlignment="1" applyProtection="1">
      <alignment horizontal="right" vertical="center"/>
      <protection locked="0"/>
    </xf>
    <xf numFmtId="0" fontId="0" fillId="8" borderId="0" xfId="0" applyFill="1"/>
    <xf numFmtId="4" fontId="0" fillId="8" borderId="0" xfId="0" applyNumberFormat="1" applyFill="1"/>
    <xf numFmtId="0" fontId="0" fillId="9" borderId="0" xfId="0" applyFill="1" applyAlignment="1">
      <alignment horizontal="center"/>
    </xf>
    <xf numFmtId="4" fontId="3" fillId="0" borderId="17" xfId="0" applyNumberFormat="1" applyFont="1" applyBorder="1" applyAlignment="1" applyProtection="1">
      <alignment horizontal="justify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4" fontId="3" fillId="0" borderId="17" xfId="0" applyNumberFormat="1" applyFont="1" applyBorder="1" applyAlignment="1" applyProtection="1">
      <alignment horizontal="center" vertical="center"/>
      <protection locked="0"/>
    </xf>
    <xf numFmtId="164" fontId="5" fillId="0" borderId="17" xfId="0" applyNumberFormat="1" applyFont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5" fontId="22" fillId="0" borderId="12" xfId="0" applyNumberFormat="1" applyFont="1" applyBorder="1" applyAlignment="1" applyProtection="1">
      <alignment horizontal="left" vertical="center"/>
      <protection locked="0"/>
    </xf>
    <xf numFmtId="165" fontId="22" fillId="0" borderId="13" xfId="0" applyNumberFormat="1" applyFont="1" applyBorder="1" applyAlignment="1" applyProtection="1">
      <alignment horizontal="left" vertical="center"/>
      <protection locked="0"/>
    </xf>
    <xf numFmtId="165" fontId="22" fillId="0" borderId="14" xfId="0" applyNumberFormat="1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>
      <alignment horizontal="center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0" fillId="3" borderId="3" xfId="0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left" vertical="top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19" fillId="0" borderId="3" xfId="0" applyFont="1" applyBorder="1" applyAlignment="1" applyProtection="1">
      <alignment horizontal="justify" vertical="top" wrapText="1"/>
      <protection locked="0"/>
    </xf>
    <xf numFmtId="0" fontId="18" fillId="0" borderId="3" xfId="0" applyFont="1" applyBorder="1" applyAlignment="1" applyProtection="1">
      <alignment horizontal="justify" vertical="top" wrapText="1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30" fillId="0" borderId="26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justify" wrapText="1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3" fillId="6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164" fontId="8" fillId="0" borderId="28" xfId="0" applyNumberFormat="1" applyFont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74"/>
  <sheetViews>
    <sheetView tabSelected="1" zoomScale="90" zoomScaleNormal="90" zoomScaleSheetLayoutView="110" workbookViewId="0">
      <selection activeCell="N9" sqref="N9:N10"/>
    </sheetView>
  </sheetViews>
  <sheetFormatPr defaultColWidth="8.5546875" defaultRowHeight="14.4" x14ac:dyDescent="0.3"/>
  <cols>
    <col min="1" max="1" width="4.6640625" style="2" customWidth="1"/>
    <col min="2" max="2" width="44" style="2" customWidth="1"/>
    <col min="3" max="3" width="6.33203125" style="32" bestFit="1" customWidth="1"/>
    <col min="4" max="4" width="4.88671875" style="2" bestFit="1" customWidth="1"/>
    <col min="5" max="5" width="9" style="2" customWidth="1"/>
    <col min="6" max="6" width="8.88671875" style="2" customWidth="1"/>
    <col min="7" max="7" width="29.6640625" style="33" customWidth="1"/>
    <col min="8" max="8" width="15.44140625" style="34" bestFit="1" customWidth="1"/>
    <col min="9" max="9" width="10.33203125" style="32" customWidth="1"/>
    <col min="10" max="10" width="12.21875" style="32" customWidth="1"/>
    <col min="11" max="11" width="10.33203125" style="32" customWidth="1"/>
    <col min="12" max="12" width="12.6640625" style="32" bestFit="1" customWidth="1"/>
    <col min="13" max="13" width="12.109375" style="32" customWidth="1"/>
    <col min="14" max="14" width="17.88671875" style="31" customWidth="1"/>
    <col min="15" max="15" width="12.109375" style="2" customWidth="1"/>
    <col min="16" max="17" width="10" style="2" customWidth="1"/>
    <col min="18" max="19" width="12.109375" style="2" customWidth="1"/>
    <col min="20" max="20" width="11.6640625" style="2" customWidth="1"/>
    <col min="21" max="21" width="9.109375" style="2" customWidth="1"/>
    <col min="22" max="22" width="8.109375" style="2" customWidth="1"/>
    <col min="23" max="16384" width="8.5546875" style="2"/>
  </cols>
  <sheetData>
    <row r="2" spans="1:23" ht="17.100000000000001" customHeight="1" x14ac:dyDescent="0.3">
      <c r="A2" s="90" t="s">
        <v>32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1"/>
      <c r="P2" s="1"/>
      <c r="Q2" s="1"/>
    </row>
    <row r="3" spans="1:23" ht="17.100000000000001" customHeight="1" thickBot="1" x14ac:dyDescent="0.35">
      <c r="A3" s="3"/>
      <c r="B3" s="3"/>
      <c r="C3" s="4"/>
      <c r="D3" s="3"/>
      <c r="E3" s="3"/>
      <c r="F3" s="3"/>
      <c r="G3" s="5"/>
      <c r="H3" s="6"/>
      <c r="I3" s="7"/>
      <c r="J3" s="7"/>
      <c r="K3" s="7"/>
      <c r="L3" s="7"/>
      <c r="M3" s="7"/>
      <c r="N3" s="8"/>
      <c r="O3" s="9"/>
      <c r="P3" s="9"/>
      <c r="Q3" s="9"/>
      <c r="R3" s="9"/>
      <c r="S3" s="9"/>
      <c r="T3" s="9"/>
      <c r="U3" s="9"/>
      <c r="V3" s="9"/>
      <c r="W3" s="9"/>
    </row>
    <row r="4" spans="1:23" ht="30" customHeight="1" thickBot="1" x14ac:dyDescent="0.35">
      <c r="A4" s="42" t="s">
        <v>0</v>
      </c>
      <c r="B4" s="43" t="s">
        <v>1</v>
      </c>
      <c r="C4" s="44" t="s">
        <v>9</v>
      </c>
      <c r="D4" s="44" t="s">
        <v>10</v>
      </c>
      <c r="E4" s="45" t="s">
        <v>20</v>
      </c>
      <c r="F4" s="46"/>
      <c r="G4" s="44" t="s">
        <v>2</v>
      </c>
      <c r="H4" s="47" t="s">
        <v>3</v>
      </c>
      <c r="I4" s="43" t="s">
        <v>21</v>
      </c>
      <c r="J4" s="44" t="s">
        <v>4</v>
      </c>
      <c r="K4" s="48" t="s">
        <v>13</v>
      </c>
      <c r="L4" s="43" t="s">
        <v>7</v>
      </c>
      <c r="M4" s="49" t="s">
        <v>11</v>
      </c>
      <c r="N4" s="50" t="s">
        <v>8</v>
      </c>
      <c r="O4" s="4"/>
      <c r="P4" s="4"/>
      <c r="Q4" s="4"/>
      <c r="R4" s="4"/>
      <c r="S4" s="10"/>
    </row>
    <row r="5" spans="1:23" ht="24.75" customHeight="1" thickBot="1" x14ac:dyDescent="0.35">
      <c r="A5" s="94">
        <v>1</v>
      </c>
      <c r="B5" s="96" t="s">
        <v>34</v>
      </c>
      <c r="C5" s="98">
        <v>8154</v>
      </c>
      <c r="D5" s="93" t="s">
        <v>10</v>
      </c>
      <c r="E5" s="93">
        <v>344642</v>
      </c>
      <c r="F5" s="51" t="s">
        <v>5</v>
      </c>
      <c r="G5" s="11" t="s">
        <v>33</v>
      </c>
      <c r="H5" s="12" t="s">
        <v>16</v>
      </c>
      <c r="I5" s="13" t="s">
        <v>47</v>
      </c>
      <c r="J5" s="14">
        <v>45412</v>
      </c>
      <c r="K5" s="15">
        <v>0.49</v>
      </c>
      <c r="L5" s="15">
        <f>C5*K5</f>
        <v>3995.46</v>
      </c>
      <c r="M5" s="76">
        <f>ROUND((O5/2),2)</f>
        <v>0.66</v>
      </c>
      <c r="N5" s="78">
        <f>C5*M5</f>
        <v>5381.64</v>
      </c>
      <c r="O5" s="57">
        <f>SUM(K5:K6)</f>
        <v>1.31</v>
      </c>
      <c r="P5" s="16"/>
      <c r="Q5" s="16"/>
      <c r="R5" s="16"/>
      <c r="S5" s="17"/>
    </row>
    <row r="6" spans="1:23" ht="44.4" customHeight="1" thickBot="1" x14ac:dyDescent="0.35">
      <c r="A6" s="95"/>
      <c r="B6" s="99"/>
      <c r="C6" s="73"/>
      <c r="D6" s="75"/>
      <c r="E6" s="75"/>
      <c r="F6" s="52" t="s">
        <v>6</v>
      </c>
      <c r="G6" s="18" t="s">
        <v>15</v>
      </c>
      <c r="H6" s="19"/>
      <c r="I6" s="13" t="s">
        <v>47</v>
      </c>
      <c r="J6" s="20">
        <v>38109</v>
      </c>
      <c r="K6" s="21">
        <v>0.82</v>
      </c>
      <c r="L6" s="21">
        <f>C5*K6</f>
        <v>6686.28</v>
      </c>
      <c r="M6" s="77"/>
      <c r="N6" s="79"/>
      <c r="O6" s="16"/>
      <c r="P6" s="16"/>
      <c r="Q6" s="16"/>
      <c r="R6" s="16"/>
      <c r="S6" s="17"/>
    </row>
    <row r="7" spans="1:23" ht="24.75" customHeight="1" thickBot="1" x14ac:dyDescent="0.35">
      <c r="A7" s="94">
        <f>A5+1</f>
        <v>2</v>
      </c>
      <c r="B7" s="96" t="s">
        <v>35</v>
      </c>
      <c r="C7" s="98">
        <v>16308</v>
      </c>
      <c r="D7" s="93" t="s">
        <v>10</v>
      </c>
      <c r="E7" s="93">
        <v>483433</v>
      </c>
      <c r="F7" s="51" t="s">
        <v>5</v>
      </c>
      <c r="G7" s="11" t="s">
        <v>33</v>
      </c>
      <c r="H7" s="12" t="s">
        <v>16</v>
      </c>
      <c r="I7" s="13" t="s">
        <v>47</v>
      </c>
      <c r="J7" s="14">
        <v>45412</v>
      </c>
      <c r="K7" s="15">
        <v>0.31</v>
      </c>
      <c r="L7" s="15">
        <f>C7*K7</f>
        <v>5055.4799999999996</v>
      </c>
      <c r="M7" s="76">
        <f>ROUND((O7/2),2)</f>
        <v>0.51</v>
      </c>
      <c r="N7" s="78">
        <f>C7*M7</f>
        <v>8317.08</v>
      </c>
      <c r="O7" s="57">
        <f>SUM(K7:K8)</f>
        <v>1.02</v>
      </c>
      <c r="P7" s="23"/>
      <c r="Q7" s="22"/>
      <c r="R7" s="22"/>
      <c r="S7" s="17"/>
    </row>
    <row r="8" spans="1:23" ht="40.799999999999997" customHeight="1" thickBot="1" x14ac:dyDescent="0.35">
      <c r="A8" s="95"/>
      <c r="B8" s="99"/>
      <c r="C8" s="100"/>
      <c r="D8" s="75"/>
      <c r="E8" s="75"/>
      <c r="F8" s="52" t="s">
        <v>6</v>
      </c>
      <c r="G8" s="18" t="s">
        <v>15</v>
      </c>
      <c r="H8" s="19"/>
      <c r="I8" s="13" t="s">
        <v>47</v>
      </c>
      <c r="J8" s="20">
        <v>38109</v>
      </c>
      <c r="K8" s="21">
        <v>0.71</v>
      </c>
      <c r="L8" s="21">
        <f>C7*K8</f>
        <v>11578.68</v>
      </c>
      <c r="M8" s="77"/>
      <c r="N8" s="79"/>
      <c r="O8" s="16"/>
      <c r="P8" s="24"/>
      <c r="Q8" s="7"/>
      <c r="R8" s="7"/>
      <c r="S8" s="17"/>
    </row>
    <row r="9" spans="1:23" ht="24.75" customHeight="1" thickBot="1" x14ac:dyDescent="0.35">
      <c r="A9" s="94">
        <f t="shared" ref="A9" si="0">A7+1</f>
        <v>3</v>
      </c>
      <c r="B9" s="96" t="s">
        <v>36</v>
      </c>
      <c r="C9" s="98">
        <v>5104</v>
      </c>
      <c r="D9" s="93" t="s">
        <v>10</v>
      </c>
      <c r="E9" s="93">
        <v>483277</v>
      </c>
      <c r="F9" s="51" t="s">
        <v>5</v>
      </c>
      <c r="G9" s="11" t="s">
        <v>33</v>
      </c>
      <c r="H9" s="12" t="s">
        <v>16</v>
      </c>
      <c r="I9" s="13" t="s">
        <v>47</v>
      </c>
      <c r="J9" s="14">
        <v>45412</v>
      </c>
      <c r="K9" s="15">
        <v>4.3600000000000003</v>
      </c>
      <c r="L9" s="15">
        <f>C9*K9</f>
        <v>22253.440000000002</v>
      </c>
      <c r="M9" s="76">
        <f>ROUND((O9/2),2)</f>
        <v>4.8600000000000003</v>
      </c>
      <c r="N9" s="78">
        <f>C9*M9</f>
        <v>24805.440000000002</v>
      </c>
      <c r="O9" s="57">
        <f>SUM(K9:K10)</f>
        <v>9.7100000000000009</v>
      </c>
      <c r="P9" s="25"/>
      <c r="Q9" s="16"/>
      <c r="R9" s="16"/>
      <c r="S9" s="17"/>
    </row>
    <row r="10" spans="1:23" ht="59.4" customHeight="1" thickBot="1" x14ac:dyDescent="0.35">
      <c r="A10" s="95"/>
      <c r="B10" s="97"/>
      <c r="C10" s="73"/>
      <c r="D10" s="75"/>
      <c r="E10" s="75"/>
      <c r="F10" s="53" t="s">
        <v>6</v>
      </c>
      <c r="G10" s="18" t="s">
        <v>15</v>
      </c>
      <c r="H10" s="35"/>
      <c r="I10" s="13" t="s">
        <v>47</v>
      </c>
      <c r="J10" s="20">
        <v>38109</v>
      </c>
      <c r="K10" s="21">
        <v>5.35</v>
      </c>
      <c r="L10" s="21">
        <f>C9*K10</f>
        <v>27306.399999999998</v>
      </c>
      <c r="M10" s="77"/>
      <c r="N10" s="79"/>
      <c r="O10" s="16"/>
      <c r="P10" s="16"/>
      <c r="Q10" s="16"/>
      <c r="R10" s="16"/>
      <c r="S10" s="17"/>
    </row>
    <row r="11" spans="1:23" ht="60" customHeight="1" thickBot="1" x14ac:dyDescent="0.35">
      <c r="A11" s="94">
        <f>A9+1</f>
        <v>4</v>
      </c>
      <c r="B11" s="70" t="s">
        <v>37</v>
      </c>
      <c r="C11" s="72">
        <v>8154</v>
      </c>
      <c r="D11" s="74" t="s">
        <v>10</v>
      </c>
      <c r="E11" s="74">
        <v>386956</v>
      </c>
      <c r="F11" s="52" t="s">
        <v>5</v>
      </c>
      <c r="G11" s="11" t="s">
        <v>33</v>
      </c>
      <c r="H11" s="55" t="s">
        <v>16</v>
      </c>
      <c r="I11" s="13" t="s">
        <v>47</v>
      </c>
      <c r="J11" s="20">
        <v>45412</v>
      </c>
      <c r="K11" s="15">
        <v>2.11</v>
      </c>
      <c r="L11" s="15">
        <f>C11*K11</f>
        <v>17204.939999999999</v>
      </c>
      <c r="M11" s="76">
        <f>ROUND((O11/2),2)</f>
        <v>2.1800000000000002</v>
      </c>
      <c r="N11" s="78">
        <f>C11*M11</f>
        <v>17775.72</v>
      </c>
      <c r="O11" s="57">
        <f>SUM(K11:K12)</f>
        <v>4.3599999999999994</v>
      </c>
      <c r="P11" s="16"/>
      <c r="Q11" s="16"/>
      <c r="R11" s="16"/>
      <c r="S11" s="17"/>
    </row>
    <row r="12" spans="1:23" ht="24.6" customHeight="1" thickBot="1" x14ac:dyDescent="0.35">
      <c r="A12" s="95"/>
      <c r="B12" s="85"/>
      <c r="C12" s="86"/>
      <c r="D12" s="87"/>
      <c r="E12" s="87"/>
      <c r="F12" s="52" t="s">
        <v>6</v>
      </c>
      <c r="G12" s="18" t="s">
        <v>15</v>
      </c>
      <c r="H12" s="19"/>
      <c r="I12" s="13" t="s">
        <v>47</v>
      </c>
      <c r="J12" s="20">
        <v>38109</v>
      </c>
      <c r="K12" s="21">
        <v>2.25</v>
      </c>
      <c r="L12" s="21">
        <f>C11*K12</f>
        <v>18346.5</v>
      </c>
      <c r="M12" s="77"/>
      <c r="N12" s="79"/>
      <c r="O12" s="16"/>
      <c r="P12" s="16"/>
      <c r="Q12" s="16"/>
      <c r="R12" s="16"/>
      <c r="S12" s="17"/>
    </row>
    <row r="13" spans="1:23" ht="29.4" customHeight="1" thickBot="1" x14ac:dyDescent="0.35">
      <c r="A13" s="83">
        <v>5</v>
      </c>
      <c r="B13" s="70" t="s">
        <v>38</v>
      </c>
      <c r="C13" s="72">
        <v>1675</v>
      </c>
      <c r="D13" s="74" t="s">
        <v>10</v>
      </c>
      <c r="E13" s="74">
        <v>432529</v>
      </c>
      <c r="F13" s="52" t="s">
        <v>5</v>
      </c>
      <c r="G13" s="11" t="s">
        <v>33</v>
      </c>
      <c r="H13" s="19"/>
      <c r="I13" s="13" t="s">
        <v>47</v>
      </c>
      <c r="J13" s="20">
        <v>45412</v>
      </c>
      <c r="K13" s="15">
        <v>4.6900000000000004</v>
      </c>
      <c r="L13" s="15">
        <f>C13*K13</f>
        <v>7855.7500000000009</v>
      </c>
      <c r="M13" s="76">
        <f>ROUND((O13/2),2)</f>
        <v>5.76</v>
      </c>
      <c r="N13" s="78">
        <f>C13*M13</f>
        <v>9648</v>
      </c>
      <c r="O13" s="57">
        <f>SUM(K13:K14)</f>
        <v>11.52</v>
      </c>
      <c r="P13" s="16"/>
      <c r="Q13" s="16"/>
      <c r="R13" s="16"/>
      <c r="S13" s="17"/>
    </row>
    <row r="14" spans="1:23" ht="39.6" customHeight="1" thickBot="1" x14ac:dyDescent="0.35">
      <c r="A14" s="84"/>
      <c r="B14" s="85"/>
      <c r="C14" s="86"/>
      <c r="D14" s="87"/>
      <c r="E14" s="87"/>
      <c r="F14" s="52" t="s">
        <v>6</v>
      </c>
      <c r="G14" s="18" t="s">
        <v>15</v>
      </c>
      <c r="H14" s="56"/>
      <c r="I14" s="13" t="s">
        <v>47</v>
      </c>
      <c r="J14" s="20">
        <v>38109</v>
      </c>
      <c r="K14" s="21">
        <v>6.83</v>
      </c>
      <c r="L14" s="21">
        <f>C13*K14</f>
        <v>11440.25</v>
      </c>
      <c r="M14" s="77"/>
      <c r="N14" s="79"/>
      <c r="O14" s="16"/>
      <c r="P14" s="16"/>
      <c r="Q14" s="16"/>
      <c r="R14" s="16"/>
      <c r="S14" s="17"/>
    </row>
    <row r="15" spans="1:23" ht="24.75" customHeight="1" thickBot="1" x14ac:dyDescent="0.35">
      <c r="A15" s="83">
        <v>6</v>
      </c>
      <c r="B15" s="70" t="s">
        <v>39</v>
      </c>
      <c r="C15" s="72">
        <v>1675</v>
      </c>
      <c r="D15" s="74" t="s">
        <v>10</v>
      </c>
      <c r="E15" s="74">
        <v>239353</v>
      </c>
      <c r="F15" s="52" t="s">
        <v>5</v>
      </c>
      <c r="G15" s="11" t="s">
        <v>33</v>
      </c>
      <c r="H15" s="19"/>
      <c r="I15" s="13" t="s">
        <v>47</v>
      </c>
      <c r="J15" s="20">
        <v>45412</v>
      </c>
      <c r="K15" s="15">
        <v>3.35</v>
      </c>
      <c r="L15" s="15">
        <f>C15*K15</f>
        <v>5611.25</v>
      </c>
      <c r="M15" s="76">
        <f>ROUND((O15/2),2)</f>
        <v>3.55</v>
      </c>
      <c r="N15" s="78">
        <f>C15*M15</f>
        <v>5946.25</v>
      </c>
      <c r="O15" s="57">
        <f>SUM(K15:K16)</f>
        <v>7.1</v>
      </c>
      <c r="P15" s="16"/>
      <c r="Q15" s="16"/>
      <c r="R15" s="16"/>
      <c r="S15" s="17"/>
    </row>
    <row r="16" spans="1:23" ht="32.4" customHeight="1" thickBot="1" x14ac:dyDescent="0.35">
      <c r="A16" s="84"/>
      <c r="B16" s="85"/>
      <c r="C16" s="86"/>
      <c r="D16" s="87"/>
      <c r="E16" s="87"/>
      <c r="F16" s="52" t="s">
        <v>6</v>
      </c>
      <c r="G16" s="18" t="s">
        <v>15</v>
      </c>
      <c r="H16" s="54"/>
      <c r="I16" s="13" t="s">
        <v>47</v>
      </c>
      <c r="J16" s="20">
        <v>38109</v>
      </c>
      <c r="K16" s="21">
        <v>3.75</v>
      </c>
      <c r="L16" s="21">
        <f>C15*K16</f>
        <v>6281.25</v>
      </c>
      <c r="M16" s="77"/>
      <c r="N16" s="79"/>
      <c r="O16" s="16"/>
      <c r="P16" s="16"/>
      <c r="Q16" s="16"/>
      <c r="R16" s="16"/>
      <c r="S16" s="17"/>
    </row>
    <row r="17" spans="1:19" ht="24.75" customHeight="1" thickBot="1" x14ac:dyDescent="0.35">
      <c r="A17" s="83">
        <v>7</v>
      </c>
      <c r="B17" s="70" t="s">
        <v>40</v>
      </c>
      <c r="C17" s="72">
        <v>5104</v>
      </c>
      <c r="D17" s="74" t="s">
        <v>10</v>
      </c>
      <c r="E17" s="74">
        <v>368747</v>
      </c>
      <c r="F17" s="52" t="s">
        <v>5</v>
      </c>
      <c r="G17" s="11" t="s">
        <v>33</v>
      </c>
      <c r="H17" s="19"/>
      <c r="I17" s="13" t="s">
        <v>47</v>
      </c>
      <c r="J17" s="20">
        <v>45412</v>
      </c>
      <c r="K17" s="15">
        <v>4.5</v>
      </c>
      <c r="L17" s="15">
        <f>C17*K17</f>
        <v>22968</v>
      </c>
      <c r="M17" s="76">
        <f>ROUND((O17/2),2)</f>
        <v>4.79</v>
      </c>
      <c r="N17" s="78">
        <f>C17*M17</f>
        <v>24448.16</v>
      </c>
      <c r="O17" s="57">
        <f>SUM(K17:K18)</f>
        <v>9.58</v>
      </c>
      <c r="P17" s="16"/>
      <c r="Q17" s="16"/>
      <c r="R17" s="16"/>
      <c r="S17" s="17"/>
    </row>
    <row r="18" spans="1:19" ht="37.799999999999997" customHeight="1" thickBot="1" x14ac:dyDescent="0.35">
      <c r="A18" s="84"/>
      <c r="B18" s="85"/>
      <c r="C18" s="86"/>
      <c r="D18" s="87"/>
      <c r="E18" s="87"/>
      <c r="F18" s="52" t="s">
        <v>6</v>
      </c>
      <c r="G18" s="18" t="s">
        <v>15</v>
      </c>
      <c r="H18" s="54"/>
      <c r="I18" s="13" t="s">
        <v>47</v>
      </c>
      <c r="J18" s="20">
        <v>38109</v>
      </c>
      <c r="K18" s="21">
        <v>5.08</v>
      </c>
      <c r="L18" s="21">
        <f>C17*K18</f>
        <v>25928.32</v>
      </c>
      <c r="M18" s="77"/>
      <c r="N18" s="79"/>
      <c r="O18" s="16"/>
      <c r="P18" s="16"/>
      <c r="Q18" s="16"/>
      <c r="R18" s="16"/>
      <c r="S18" s="17"/>
    </row>
    <row r="19" spans="1:19" ht="24.75" customHeight="1" thickBot="1" x14ac:dyDescent="0.35">
      <c r="A19" s="83">
        <v>8</v>
      </c>
      <c r="B19" s="70" t="s">
        <v>41</v>
      </c>
      <c r="C19" s="72">
        <v>32616</v>
      </c>
      <c r="D19" s="74" t="s">
        <v>10</v>
      </c>
      <c r="E19" s="74">
        <v>428204</v>
      </c>
      <c r="F19" s="52" t="s">
        <v>5</v>
      </c>
      <c r="G19" s="11" t="s">
        <v>33</v>
      </c>
      <c r="H19" s="19"/>
      <c r="I19" s="13" t="s">
        <v>47</v>
      </c>
      <c r="J19" s="20">
        <v>45412</v>
      </c>
      <c r="K19" s="15">
        <v>0.2</v>
      </c>
      <c r="L19" s="15">
        <f>C19*K19</f>
        <v>6523.2000000000007</v>
      </c>
      <c r="M19" s="76">
        <f>ROUND((O19/2),2)</f>
        <v>0.43</v>
      </c>
      <c r="N19" s="78">
        <f>C19*M19</f>
        <v>14024.88</v>
      </c>
      <c r="O19" s="57">
        <f>SUM(K19:K20)</f>
        <v>0.8600000000000001</v>
      </c>
      <c r="P19" s="16"/>
      <c r="Q19" s="16"/>
      <c r="R19" s="16"/>
      <c r="S19" s="17"/>
    </row>
    <row r="20" spans="1:19" ht="48" customHeight="1" thickBot="1" x14ac:dyDescent="0.35">
      <c r="A20" s="84"/>
      <c r="B20" s="85"/>
      <c r="C20" s="86"/>
      <c r="D20" s="87"/>
      <c r="E20" s="87"/>
      <c r="F20" s="52" t="s">
        <v>6</v>
      </c>
      <c r="G20" s="18" t="s">
        <v>15</v>
      </c>
      <c r="H20" s="54"/>
      <c r="I20" s="13" t="s">
        <v>47</v>
      </c>
      <c r="J20" s="20">
        <v>38109</v>
      </c>
      <c r="K20" s="21">
        <v>0.66</v>
      </c>
      <c r="L20" s="21">
        <f>C19*K20</f>
        <v>21526.560000000001</v>
      </c>
      <c r="M20" s="77"/>
      <c r="N20" s="79"/>
      <c r="O20" s="16"/>
      <c r="P20" s="16"/>
      <c r="Q20" s="16"/>
      <c r="R20" s="16"/>
      <c r="S20" s="17"/>
    </row>
    <row r="21" spans="1:19" ht="24.75" customHeight="1" thickBot="1" x14ac:dyDescent="0.35">
      <c r="A21" s="83">
        <v>9</v>
      </c>
      <c r="B21" s="70" t="s">
        <v>42</v>
      </c>
      <c r="C21" s="72">
        <v>1675</v>
      </c>
      <c r="D21" s="74" t="s">
        <v>10</v>
      </c>
      <c r="E21" s="74">
        <v>225169</v>
      </c>
      <c r="F21" s="52" t="s">
        <v>5</v>
      </c>
      <c r="G21" s="11" t="s">
        <v>33</v>
      </c>
      <c r="H21" s="19"/>
      <c r="I21" s="13" t="s">
        <v>47</v>
      </c>
      <c r="J21" s="20">
        <v>45412</v>
      </c>
      <c r="K21" s="15">
        <v>1.55</v>
      </c>
      <c r="L21" s="15">
        <f>C21*K21</f>
        <v>2596.25</v>
      </c>
      <c r="M21" s="76">
        <f>ROUND((O21/2),2)</f>
        <v>2.5499999999999998</v>
      </c>
      <c r="N21" s="78">
        <f>C21*M21</f>
        <v>4271.25</v>
      </c>
      <c r="O21" s="57">
        <f>SUM(K21:K22)</f>
        <v>5.0999999999999996</v>
      </c>
      <c r="P21" s="16"/>
      <c r="Q21" s="16"/>
      <c r="R21" s="16"/>
      <c r="S21" s="17"/>
    </row>
    <row r="22" spans="1:19" ht="64.2" customHeight="1" thickBot="1" x14ac:dyDescent="0.35">
      <c r="A22" s="84"/>
      <c r="B22" s="85"/>
      <c r="C22" s="86"/>
      <c r="D22" s="87"/>
      <c r="E22" s="87"/>
      <c r="F22" s="52" t="s">
        <v>6</v>
      </c>
      <c r="G22" s="18" t="s">
        <v>15</v>
      </c>
      <c r="H22" s="54"/>
      <c r="I22" s="13" t="s">
        <v>47</v>
      </c>
      <c r="J22" s="20">
        <v>38109</v>
      </c>
      <c r="K22" s="21">
        <v>3.55</v>
      </c>
      <c r="L22" s="21">
        <f>C21*K22</f>
        <v>5946.25</v>
      </c>
      <c r="M22" s="77"/>
      <c r="N22" s="79"/>
      <c r="O22" s="16"/>
      <c r="P22" s="16"/>
      <c r="Q22" s="16"/>
      <c r="R22" s="16"/>
      <c r="S22" s="17"/>
    </row>
    <row r="23" spans="1:19" ht="24.75" customHeight="1" thickBot="1" x14ac:dyDescent="0.35">
      <c r="A23" s="83">
        <v>10</v>
      </c>
      <c r="B23" s="70" t="s">
        <v>43</v>
      </c>
      <c r="C23" s="72">
        <v>1675</v>
      </c>
      <c r="D23" s="74" t="s">
        <v>10</v>
      </c>
      <c r="E23" s="74">
        <v>243934</v>
      </c>
      <c r="F23" s="52" t="s">
        <v>5</v>
      </c>
      <c r="G23" s="11" t="s">
        <v>33</v>
      </c>
      <c r="H23" s="19"/>
      <c r="I23" s="13" t="s">
        <v>47</v>
      </c>
      <c r="J23" s="20">
        <v>45412</v>
      </c>
      <c r="K23" s="15">
        <v>3.14</v>
      </c>
      <c r="L23" s="15">
        <f>C23*K23</f>
        <v>5259.5</v>
      </c>
      <c r="M23" s="76">
        <f>ROUND((O23/2),2)</f>
        <v>3.15</v>
      </c>
      <c r="N23" s="78">
        <f>C23*M23</f>
        <v>5276.25</v>
      </c>
      <c r="O23" s="57">
        <f>SUM(K23:K24)</f>
        <v>6.29</v>
      </c>
      <c r="P23" s="16"/>
      <c r="Q23" s="16"/>
      <c r="R23" s="16"/>
      <c r="S23" s="17"/>
    </row>
    <row r="24" spans="1:19" ht="51" customHeight="1" thickBot="1" x14ac:dyDescent="0.35">
      <c r="A24" s="84"/>
      <c r="B24" s="85"/>
      <c r="C24" s="86"/>
      <c r="D24" s="87"/>
      <c r="E24" s="87"/>
      <c r="F24" s="52" t="s">
        <v>6</v>
      </c>
      <c r="G24" s="18" t="s">
        <v>15</v>
      </c>
      <c r="H24" s="54"/>
      <c r="I24" s="13" t="s">
        <v>47</v>
      </c>
      <c r="J24" s="20">
        <v>38109</v>
      </c>
      <c r="K24" s="21">
        <v>3.15</v>
      </c>
      <c r="L24" s="21">
        <f>C23*K24</f>
        <v>5276.25</v>
      </c>
      <c r="M24" s="77"/>
      <c r="N24" s="79"/>
      <c r="O24" s="16"/>
      <c r="P24" s="16"/>
      <c r="Q24" s="16"/>
      <c r="R24" s="16"/>
      <c r="S24" s="17"/>
    </row>
    <row r="25" spans="1:19" ht="24.75" customHeight="1" thickBot="1" x14ac:dyDescent="0.35">
      <c r="A25" s="83">
        <v>11</v>
      </c>
      <c r="B25" s="70" t="s">
        <v>44</v>
      </c>
      <c r="C25" s="72">
        <v>1675</v>
      </c>
      <c r="D25" s="74" t="s">
        <v>10</v>
      </c>
      <c r="E25" s="74">
        <v>445048</v>
      </c>
      <c r="F25" s="52" t="s">
        <v>5</v>
      </c>
      <c r="G25" s="11" t="s">
        <v>33</v>
      </c>
      <c r="H25" s="19"/>
      <c r="I25" s="13" t="s">
        <v>47</v>
      </c>
      <c r="J25" s="20">
        <v>45412</v>
      </c>
      <c r="K25" s="15">
        <v>1.5</v>
      </c>
      <c r="L25" s="15">
        <f>C25*K25</f>
        <v>2512.5</v>
      </c>
      <c r="M25" s="76">
        <f>ROUND((O25/2),2)</f>
        <v>1.85</v>
      </c>
      <c r="N25" s="78">
        <f>C25*M25</f>
        <v>3098.75</v>
      </c>
      <c r="O25" s="57">
        <f>SUM(K25:K26)</f>
        <v>3.69</v>
      </c>
      <c r="P25" s="16"/>
      <c r="Q25" s="16"/>
      <c r="R25" s="16"/>
      <c r="S25" s="17"/>
    </row>
    <row r="26" spans="1:19" ht="30.6" customHeight="1" thickBot="1" x14ac:dyDescent="0.35">
      <c r="A26" s="84"/>
      <c r="B26" s="85"/>
      <c r="C26" s="86"/>
      <c r="D26" s="87"/>
      <c r="E26" s="87"/>
      <c r="F26" s="52" t="s">
        <v>6</v>
      </c>
      <c r="G26" s="18" t="s">
        <v>15</v>
      </c>
      <c r="H26" s="54"/>
      <c r="I26" s="13" t="s">
        <v>47</v>
      </c>
      <c r="J26" s="20">
        <v>38109</v>
      </c>
      <c r="K26" s="21">
        <v>2.19</v>
      </c>
      <c r="L26" s="21">
        <f>C25*K26</f>
        <v>3668.25</v>
      </c>
      <c r="M26" s="77"/>
      <c r="N26" s="79"/>
      <c r="O26" s="16"/>
      <c r="P26" s="16"/>
      <c r="Q26" s="16"/>
      <c r="R26" s="16"/>
      <c r="S26" s="17"/>
    </row>
    <row r="27" spans="1:19" ht="24.75" customHeight="1" thickBot="1" x14ac:dyDescent="0.35">
      <c r="A27" s="83">
        <v>12</v>
      </c>
      <c r="B27" s="70" t="s">
        <v>57</v>
      </c>
      <c r="C27" s="72">
        <v>4725</v>
      </c>
      <c r="D27" s="74" t="s">
        <v>10</v>
      </c>
      <c r="E27" s="74">
        <v>461462</v>
      </c>
      <c r="F27" s="52" t="s">
        <v>5</v>
      </c>
      <c r="G27" s="11" t="s">
        <v>33</v>
      </c>
      <c r="H27" s="19"/>
      <c r="I27" s="13" t="s">
        <v>47</v>
      </c>
      <c r="J27" s="20">
        <v>45412</v>
      </c>
      <c r="K27" s="15">
        <v>1.97</v>
      </c>
      <c r="L27" s="15">
        <f>C27*K27</f>
        <v>9308.25</v>
      </c>
      <c r="M27" s="76">
        <f>ROUND((O27/2),2)</f>
        <v>2.74</v>
      </c>
      <c r="N27" s="78">
        <f>C27*M27</f>
        <v>12946.500000000002</v>
      </c>
      <c r="O27" s="57">
        <f>SUM(K27:K28)</f>
        <v>5.47</v>
      </c>
      <c r="P27" s="16"/>
      <c r="Q27" s="16"/>
      <c r="R27" s="16"/>
      <c r="S27" s="17"/>
    </row>
    <row r="28" spans="1:19" ht="44.4" customHeight="1" thickBot="1" x14ac:dyDescent="0.35">
      <c r="A28" s="84"/>
      <c r="B28" s="85"/>
      <c r="C28" s="86"/>
      <c r="D28" s="87"/>
      <c r="E28" s="87"/>
      <c r="F28" s="52" t="s">
        <v>6</v>
      </c>
      <c r="G28" s="18" t="s">
        <v>15</v>
      </c>
      <c r="H28" s="54"/>
      <c r="I28" s="13" t="s">
        <v>47</v>
      </c>
      <c r="J28" s="20">
        <v>38109</v>
      </c>
      <c r="K28" s="21">
        <v>3.5</v>
      </c>
      <c r="L28" s="21">
        <f>C27*K28</f>
        <v>16537.5</v>
      </c>
      <c r="M28" s="77"/>
      <c r="N28" s="79"/>
      <c r="O28" s="16"/>
      <c r="P28" s="16"/>
      <c r="Q28" s="16"/>
      <c r="R28" s="16"/>
      <c r="S28" s="17"/>
    </row>
    <row r="29" spans="1:19" ht="24.75" customHeight="1" thickBot="1" x14ac:dyDescent="0.35">
      <c r="A29" s="83">
        <v>13</v>
      </c>
      <c r="B29" s="70" t="s">
        <v>61</v>
      </c>
      <c r="C29" s="72">
        <v>1675</v>
      </c>
      <c r="D29" s="74" t="s">
        <v>10</v>
      </c>
      <c r="E29" s="74">
        <v>375733</v>
      </c>
      <c r="F29" s="52" t="s">
        <v>5</v>
      </c>
      <c r="G29" s="11" t="s">
        <v>33</v>
      </c>
      <c r="H29" s="19"/>
      <c r="I29" s="13" t="s">
        <v>47</v>
      </c>
      <c r="J29" s="20">
        <v>45412</v>
      </c>
      <c r="K29" s="15">
        <v>2.5</v>
      </c>
      <c r="L29" s="15">
        <f>C29*K29</f>
        <v>4187.5</v>
      </c>
      <c r="M29" s="76">
        <f>ROUND((O29/2),2)</f>
        <v>2.99</v>
      </c>
      <c r="N29" s="78">
        <f>C29*M29</f>
        <v>5008.25</v>
      </c>
      <c r="O29" s="57">
        <f>SUM(K29:K30)</f>
        <v>5.98</v>
      </c>
      <c r="P29" s="16"/>
      <c r="Q29" s="16"/>
      <c r="R29" s="16"/>
      <c r="S29" s="17"/>
    </row>
    <row r="30" spans="1:19" ht="37.799999999999997" customHeight="1" thickBot="1" x14ac:dyDescent="0.35">
      <c r="A30" s="84"/>
      <c r="B30" s="85"/>
      <c r="C30" s="86"/>
      <c r="D30" s="87"/>
      <c r="E30" s="87"/>
      <c r="F30" s="52" t="s">
        <v>6</v>
      </c>
      <c r="G30" s="18" t="s">
        <v>15</v>
      </c>
      <c r="H30" s="54"/>
      <c r="I30" s="13" t="s">
        <v>47</v>
      </c>
      <c r="J30" s="20">
        <v>38109</v>
      </c>
      <c r="K30" s="21">
        <v>3.48</v>
      </c>
      <c r="L30" s="21">
        <f>C29*K30</f>
        <v>5829</v>
      </c>
      <c r="M30" s="77"/>
      <c r="N30" s="79"/>
      <c r="O30" s="16"/>
      <c r="P30" s="16"/>
      <c r="Q30" s="16"/>
      <c r="R30" s="16"/>
      <c r="S30" s="17"/>
    </row>
    <row r="31" spans="1:19" ht="24.75" customHeight="1" thickBot="1" x14ac:dyDescent="0.35">
      <c r="A31" s="83">
        <v>14</v>
      </c>
      <c r="B31" s="70" t="s">
        <v>45</v>
      </c>
      <c r="C31" s="72">
        <v>1675</v>
      </c>
      <c r="D31" s="74" t="s">
        <v>10</v>
      </c>
      <c r="E31" s="74">
        <v>430306</v>
      </c>
      <c r="F31" s="52" t="s">
        <v>5</v>
      </c>
      <c r="G31" s="11" t="s">
        <v>33</v>
      </c>
      <c r="H31" s="19"/>
      <c r="I31" s="13" t="s">
        <v>47</v>
      </c>
      <c r="J31" s="20">
        <v>45412</v>
      </c>
      <c r="K31" s="15">
        <v>3.6</v>
      </c>
      <c r="L31" s="15">
        <f>C31*K31</f>
        <v>6030</v>
      </c>
      <c r="M31" s="76">
        <f>ROUND((O31/2),2)</f>
        <v>3</v>
      </c>
      <c r="N31" s="78">
        <f>C31*M31</f>
        <v>5025</v>
      </c>
      <c r="O31" s="57">
        <f>SUM(K31:K32)</f>
        <v>6</v>
      </c>
      <c r="P31" s="16"/>
      <c r="Q31" s="16"/>
      <c r="R31" s="16"/>
      <c r="S31" s="17"/>
    </row>
    <row r="32" spans="1:19" ht="52.8" customHeight="1" thickBot="1" x14ac:dyDescent="0.35">
      <c r="A32" s="84"/>
      <c r="B32" s="85"/>
      <c r="C32" s="86"/>
      <c r="D32" s="87"/>
      <c r="E32" s="87"/>
      <c r="F32" s="52" t="s">
        <v>6</v>
      </c>
      <c r="G32" s="18" t="s">
        <v>15</v>
      </c>
      <c r="H32" s="54"/>
      <c r="I32" s="13" t="s">
        <v>47</v>
      </c>
      <c r="J32" s="20">
        <v>38109</v>
      </c>
      <c r="K32" s="21">
        <v>2.4</v>
      </c>
      <c r="L32" s="21">
        <f>C31*K32</f>
        <v>4020</v>
      </c>
      <c r="M32" s="77"/>
      <c r="N32" s="79"/>
      <c r="O32" s="16"/>
      <c r="P32" s="16"/>
      <c r="Q32" s="16"/>
      <c r="R32" s="16"/>
      <c r="S32" s="17"/>
    </row>
    <row r="33" spans="1:19" ht="24.75" customHeight="1" thickBot="1" x14ac:dyDescent="0.35">
      <c r="A33" s="83">
        <v>15</v>
      </c>
      <c r="B33" s="70" t="s">
        <v>46</v>
      </c>
      <c r="C33" s="72">
        <v>4725</v>
      </c>
      <c r="D33" s="74" t="s">
        <v>10</v>
      </c>
      <c r="E33" s="74">
        <v>483044</v>
      </c>
      <c r="F33" s="52" t="s">
        <v>5</v>
      </c>
      <c r="G33" s="11" t="s">
        <v>33</v>
      </c>
      <c r="H33" s="19"/>
      <c r="I33" s="13" t="s">
        <v>47</v>
      </c>
      <c r="J33" s="20">
        <v>45412</v>
      </c>
      <c r="K33" s="15">
        <v>9.26</v>
      </c>
      <c r="L33" s="15">
        <f>C33*K33</f>
        <v>43753.5</v>
      </c>
      <c r="M33" s="76">
        <f>ROUND((O33/2),2)</f>
        <v>9.58</v>
      </c>
      <c r="N33" s="78">
        <f>C33*M33</f>
        <v>45265.5</v>
      </c>
      <c r="O33" s="57">
        <f>SUM(K33:K34)</f>
        <v>19.16</v>
      </c>
      <c r="P33" s="16"/>
      <c r="Q33" s="16"/>
      <c r="R33" s="16"/>
      <c r="S33" s="17"/>
    </row>
    <row r="34" spans="1:19" ht="44.4" customHeight="1" thickBot="1" x14ac:dyDescent="0.35">
      <c r="A34" s="84"/>
      <c r="B34" s="85"/>
      <c r="C34" s="86"/>
      <c r="D34" s="87"/>
      <c r="E34" s="87"/>
      <c r="F34" s="52" t="s">
        <v>6</v>
      </c>
      <c r="G34" s="18" t="s">
        <v>15</v>
      </c>
      <c r="H34" s="54"/>
      <c r="I34" s="13" t="s">
        <v>47</v>
      </c>
      <c r="J34" s="20">
        <v>38109</v>
      </c>
      <c r="K34" s="21">
        <v>9.9</v>
      </c>
      <c r="L34" s="21">
        <f>C33*K34</f>
        <v>46777.5</v>
      </c>
      <c r="M34" s="77"/>
      <c r="N34" s="79"/>
      <c r="O34" s="16"/>
      <c r="P34" s="16"/>
      <c r="Q34" s="16"/>
      <c r="R34" s="16"/>
      <c r="S34" s="17"/>
    </row>
    <row r="35" spans="1:19" ht="24.75" customHeight="1" thickBot="1" x14ac:dyDescent="0.35">
      <c r="A35" s="83">
        <v>16</v>
      </c>
      <c r="B35" s="70" t="s">
        <v>48</v>
      </c>
      <c r="C35" s="72">
        <v>9150</v>
      </c>
      <c r="D35" s="74" t="s">
        <v>10</v>
      </c>
      <c r="E35" s="74">
        <v>241130</v>
      </c>
      <c r="F35" s="52" t="s">
        <v>5</v>
      </c>
      <c r="G35" s="11" t="s">
        <v>33</v>
      </c>
      <c r="H35" s="19"/>
      <c r="I35" s="13" t="s">
        <v>47</v>
      </c>
      <c r="J35" s="20">
        <v>45412</v>
      </c>
      <c r="K35" s="15">
        <v>4.55</v>
      </c>
      <c r="L35" s="15">
        <f>C35*K35</f>
        <v>41632.5</v>
      </c>
      <c r="M35" s="76">
        <f>ROUND((O35/2),2)</f>
        <v>5.09</v>
      </c>
      <c r="N35" s="78">
        <f>C35*M35</f>
        <v>46573.5</v>
      </c>
      <c r="O35" s="57">
        <f>SUM(K35:K36)</f>
        <v>10.18</v>
      </c>
      <c r="P35" s="16"/>
      <c r="Q35" s="16"/>
      <c r="R35" s="16"/>
      <c r="S35" s="17"/>
    </row>
    <row r="36" spans="1:19" ht="74.400000000000006" customHeight="1" thickBot="1" x14ac:dyDescent="0.35">
      <c r="A36" s="84"/>
      <c r="B36" s="85"/>
      <c r="C36" s="86"/>
      <c r="D36" s="87"/>
      <c r="E36" s="87"/>
      <c r="F36" s="52" t="s">
        <v>6</v>
      </c>
      <c r="G36" s="18" t="s">
        <v>15</v>
      </c>
      <c r="H36" s="54"/>
      <c r="I36" s="13" t="s">
        <v>47</v>
      </c>
      <c r="J36" s="20">
        <v>38109</v>
      </c>
      <c r="K36" s="21">
        <v>5.63</v>
      </c>
      <c r="L36" s="21">
        <f>C35*K36</f>
        <v>51514.5</v>
      </c>
      <c r="M36" s="77"/>
      <c r="N36" s="79"/>
      <c r="O36" s="16"/>
      <c r="P36" s="16"/>
      <c r="Q36" s="16"/>
      <c r="R36" s="16"/>
      <c r="S36" s="17"/>
    </row>
    <row r="37" spans="1:19" ht="24.75" customHeight="1" thickBot="1" x14ac:dyDescent="0.35">
      <c r="A37" s="83">
        <v>17</v>
      </c>
      <c r="B37" s="70" t="s">
        <v>49</v>
      </c>
      <c r="C37" s="72">
        <v>6479</v>
      </c>
      <c r="D37" s="74" t="s">
        <v>10</v>
      </c>
      <c r="E37" s="88">
        <v>394469</v>
      </c>
      <c r="F37" s="52" t="s">
        <v>5</v>
      </c>
      <c r="G37" s="11" t="s">
        <v>33</v>
      </c>
      <c r="H37" s="19"/>
      <c r="I37" s="13" t="s">
        <v>47</v>
      </c>
      <c r="J37" s="20" t="s">
        <v>50</v>
      </c>
      <c r="K37" s="15">
        <v>0.72</v>
      </c>
      <c r="L37" s="15">
        <f>C37*K37</f>
        <v>4664.88</v>
      </c>
      <c r="M37" s="76">
        <f>ROUND((O37/2),2)</f>
        <v>0.95</v>
      </c>
      <c r="N37" s="78">
        <f>C37*M37</f>
        <v>6155.0499999999993</v>
      </c>
      <c r="O37" s="57">
        <f>SUM(K37:K38)</f>
        <v>1.9</v>
      </c>
      <c r="P37" s="16"/>
      <c r="Q37" s="16"/>
      <c r="R37" s="16"/>
      <c r="S37" s="17"/>
    </row>
    <row r="38" spans="1:19" ht="41.4" customHeight="1" thickBot="1" x14ac:dyDescent="0.35">
      <c r="A38" s="84"/>
      <c r="B38" s="85"/>
      <c r="C38" s="86"/>
      <c r="D38" s="87"/>
      <c r="E38" s="89"/>
      <c r="F38" s="52" t="s">
        <v>6</v>
      </c>
      <c r="G38" s="18" t="s">
        <v>15</v>
      </c>
      <c r="H38" s="54"/>
      <c r="I38" s="13" t="s">
        <v>47</v>
      </c>
      <c r="J38" s="20">
        <v>38109</v>
      </c>
      <c r="K38" s="21">
        <v>1.18</v>
      </c>
      <c r="L38" s="21">
        <f>C37*K38</f>
        <v>7645.2199999999993</v>
      </c>
      <c r="M38" s="77"/>
      <c r="N38" s="79"/>
      <c r="O38" s="16"/>
      <c r="P38" s="16"/>
      <c r="Q38" s="16"/>
      <c r="R38" s="16"/>
      <c r="S38" s="17"/>
    </row>
    <row r="39" spans="1:19" ht="24.75" customHeight="1" thickBot="1" x14ac:dyDescent="0.35">
      <c r="A39" s="83">
        <v>18</v>
      </c>
      <c r="B39" s="70" t="s">
        <v>51</v>
      </c>
      <c r="C39" s="72">
        <v>12958</v>
      </c>
      <c r="D39" s="74" t="s">
        <v>10</v>
      </c>
      <c r="E39" s="74">
        <v>462546</v>
      </c>
      <c r="F39" s="52"/>
      <c r="G39" s="11" t="s">
        <v>33</v>
      </c>
      <c r="H39" s="19"/>
      <c r="I39" s="13" t="s">
        <v>47</v>
      </c>
      <c r="J39" s="20">
        <v>45412</v>
      </c>
      <c r="K39" s="15">
        <v>0.59</v>
      </c>
      <c r="L39" s="15">
        <f>C39*K39</f>
        <v>7645.2199999999993</v>
      </c>
      <c r="M39" s="76">
        <f>ROUND((O39/2),2)</f>
        <v>0.67</v>
      </c>
      <c r="N39" s="78">
        <f>C39*M39</f>
        <v>8681.86</v>
      </c>
      <c r="O39" s="57">
        <f>SUM(K39:K40)</f>
        <v>1.3399999999999999</v>
      </c>
      <c r="P39" s="16"/>
      <c r="Q39" s="16"/>
      <c r="R39" s="16"/>
      <c r="S39" s="17"/>
    </row>
    <row r="40" spans="1:19" ht="39.6" customHeight="1" thickBot="1" x14ac:dyDescent="0.35">
      <c r="A40" s="84"/>
      <c r="B40" s="85"/>
      <c r="C40" s="86"/>
      <c r="D40" s="87"/>
      <c r="E40" s="87"/>
      <c r="F40" s="52"/>
      <c r="G40" s="18" t="s">
        <v>15</v>
      </c>
      <c r="H40" s="54"/>
      <c r="I40" s="13" t="s">
        <v>47</v>
      </c>
      <c r="J40" s="20">
        <v>38109</v>
      </c>
      <c r="K40" s="21">
        <v>0.75</v>
      </c>
      <c r="L40" s="21">
        <f>C39*K40</f>
        <v>9718.5</v>
      </c>
      <c r="M40" s="77"/>
      <c r="N40" s="79"/>
      <c r="O40" s="16"/>
      <c r="P40" s="16"/>
      <c r="Q40" s="16"/>
      <c r="R40" s="16"/>
      <c r="S40" s="17"/>
    </row>
    <row r="41" spans="1:19" ht="24.75" customHeight="1" thickBot="1" x14ac:dyDescent="0.35">
      <c r="A41" s="83">
        <v>19</v>
      </c>
      <c r="B41" s="70" t="s">
        <v>52</v>
      </c>
      <c r="C41" s="72">
        <v>3429</v>
      </c>
      <c r="D41" s="74" t="s">
        <v>10</v>
      </c>
      <c r="E41" s="74">
        <v>441223</v>
      </c>
      <c r="F41" s="52" t="s">
        <v>5</v>
      </c>
      <c r="G41" s="11" t="s">
        <v>33</v>
      </c>
      <c r="H41" s="19"/>
      <c r="I41" s="13" t="s">
        <v>47</v>
      </c>
      <c r="J41" s="20">
        <v>45412</v>
      </c>
      <c r="K41" s="15">
        <v>12.21</v>
      </c>
      <c r="L41" s="15">
        <f>C41*K41</f>
        <v>41868.090000000004</v>
      </c>
      <c r="M41" s="76">
        <f>ROUND((O41/2),2)</f>
        <v>14.86</v>
      </c>
      <c r="N41" s="78">
        <f>C41*M41</f>
        <v>50954.939999999995</v>
      </c>
      <c r="O41" s="57">
        <f>SUM(K41:K42)</f>
        <v>29.71</v>
      </c>
      <c r="P41" s="16"/>
      <c r="Q41" s="16"/>
      <c r="R41" s="16"/>
      <c r="S41" s="17"/>
    </row>
    <row r="42" spans="1:19" ht="52.8" customHeight="1" thickBot="1" x14ac:dyDescent="0.35">
      <c r="A42" s="84"/>
      <c r="B42" s="85"/>
      <c r="C42" s="86"/>
      <c r="D42" s="87"/>
      <c r="E42" s="87"/>
      <c r="F42" s="52" t="s">
        <v>6</v>
      </c>
      <c r="G42" s="18" t="s">
        <v>15</v>
      </c>
      <c r="H42" s="54"/>
      <c r="I42" s="13" t="s">
        <v>47</v>
      </c>
      <c r="J42" s="20">
        <v>38109</v>
      </c>
      <c r="K42" s="21">
        <v>17.5</v>
      </c>
      <c r="L42" s="21">
        <f>C41*K42</f>
        <v>60007.5</v>
      </c>
      <c r="M42" s="77"/>
      <c r="N42" s="79"/>
      <c r="O42" s="16"/>
      <c r="P42" s="16"/>
      <c r="Q42" s="16"/>
      <c r="R42" s="16"/>
      <c r="S42" s="17"/>
    </row>
    <row r="43" spans="1:19" ht="24.75" customHeight="1" thickBot="1" x14ac:dyDescent="0.35">
      <c r="A43" s="83">
        <v>20</v>
      </c>
      <c r="B43" s="70" t="s">
        <v>53</v>
      </c>
      <c r="C43" s="72">
        <v>3050</v>
      </c>
      <c r="D43" s="74" t="s">
        <v>10</v>
      </c>
      <c r="E43" s="74">
        <v>359998</v>
      </c>
      <c r="F43" s="52" t="s">
        <v>5</v>
      </c>
      <c r="G43" s="11" t="s">
        <v>33</v>
      </c>
      <c r="H43" s="19"/>
      <c r="I43" s="13" t="s">
        <v>47</v>
      </c>
      <c r="J43" s="20">
        <v>45412</v>
      </c>
      <c r="K43" s="15">
        <v>4.0999999999999996</v>
      </c>
      <c r="L43" s="15">
        <f>C43*K43</f>
        <v>12504.999999999998</v>
      </c>
      <c r="M43" s="76">
        <f>ROUND((O43/2),2)</f>
        <v>4.55</v>
      </c>
      <c r="N43" s="78">
        <f>C43*M43</f>
        <v>13877.5</v>
      </c>
      <c r="O43" s="57">
        <f>SUM(K43:K44)</f>
        <v>9.1</v>
      </c>
      <c r="P43" s="16"/>
      <c r="Q43" s="16"/>
      <c r="R43" s="16"/>
      <c r="S43" s="17"/>
    </row>
    <row r="44" spans="1:19" ht="39.6" customHeight="1" thickBot="1" x14ac:dyDescent="0.35">
      <c r="A44" s="84"/>
      <c r="B44" s="85"/>
      <c r="C44" s="86"/>
      <c r="D44" s="87"/>
      <c r="E44" s="87"/>
      <c r="F44" s="52" t="s">
        <v>6</v>
      </c>
      <c r="G44" s="18" t="s">
        <v>15</v>
      </c>
      <c r="H44" s="54"/>
      <c r="I44" s="13" t="s">
        <v>47</v>
      </c>
      <c r="J44" s="20">
        <v>38109</v>
      </c>
      <c r="K44" s="21">
        <v>5</v>
      </c>
      <c r="L44" s="21">
        <f>C43*K44</f>
        <v>15250</v>
      </c>
      <c r="M44" s="77"/>
      <c r="N44" s="79"/>
      <c r="O44" s="16"/>
      <c r="P44" s="16"/>
      <c r="Q44" s="16"/>
      <c r="R44" s="16"/>
      <c r="S44" s="17"/>
    </row>
    <row r="45" spans="1:19" ht="24.75" customHeight="1" thickBot="1" x14ac:dyDescent="0.35">
      <c r="A45" s="83">
        <v>21</v>
      </c>
      <c r="B45" s="70" t="s">
        <v>71</v>
      </c>
      <c r="C45" s="72">
        <v>6858</v>
      </c>
      <c r="D45" s="74" t="s">
        <v>10</v>
      </c>
      <c r="E45" s="74">
        <v>407220</v>
      </c>
      <c r="F45" s="52" t="s">
        <v>5</v>
      </c>
      <c r="G45" s="11" t="s">
        <v>33</v>
      </c>
      <c r="H45" s="19"/>
      <c r="I45" s="13" t="s">
        <v>47</v>
      </c>
      <c r="J45" s="20" t="s">
        <v>55</v>
      </c>
      <c r="K45" s="15">
        <v>0.61</v>
      </c>
      <c r="L45" s="15">
        <f>C45*K45</f>
        <v>4183.38</v>
      </c>
      <c r="M45" s="76">
        <f>ROUND((O45/2),2)</f>
        <v>0.68</v>
      </c>
      <c r="N45" s="78">
        <f>C45*M45</f>
        <v>4663.4400000000005</v>
      </c>
      <c r="O45" s="57">
        <f>SUM(K45:K46)</f>
        <v>1.3599999999999999</v>
      </c>
      <c r="P45" s="16"/>
      <c r="Q45" s="16"/>
      <c r="R45" s="16"/>
      <c r="S45" s="17"/>
    </row>
    <row r="46" spans="1:19" ht="50.4" customHeight="1" thickBot="1" x14ac:dyDescent="0.35">
      <c r="A46" s="84"/>
      <c r="B46" s="85"/>
      <c r="C46" s="86"/>
      <c r="D46" s="87"/>
      <c r="E46" s="87"/>
      <c r="F46" s="52" t="s">
        <v>6</v>
      </c>
      <c r="G46" s="18" t="s">
        <v>15</v>
      </c>
      <c r="H46" s="54"/>
      <c r="I46" s="13" t="s">
        <v>47</v>
      </c>
      <c r="J46" s="20">
        <v>38109</v>
      </c>
      <c r="K46" s="21">
        <v>0.75</v>
      </c>
      <c r="L46" s="21">
        <f>C45*K46</f>
        <v>5143.5</v>
      </c>
      <c r="M46" s="77"/>
      <c r="N46" s="79"/>
      <c r="O46" s="16"/>
      <c r="P46" s="16"/>
      <c r="Q46" s="16"/>
      <c r="R46" s="16"/>
      <c r="S46" s="17"/>
    </row>
    <row r="47" spans="1:19" ht="50.4" customHeight="1" thickBot="1" x14ac:dyDescent="0.35">
      <c r="A47" s="83">
        <v>22</v>
      </c>
      <c r="B47" s="70" t="s">
        <v>56</v>
      </c>
      <c r="C47" s="72">
        <v>3429</v>
      </c>
      <c r="D47" s="74" t="s">
        <v>10</v>
      </c>
      <c r="E47" s="74">
        <v>251388</v>
      </c>
      <c r="F47" s="52" t="s">
        <v>5</v>
      </c>
      <c r="G47" s="11" t="s">
        <v>33</v>
      </c>
      <c r="H47" s="19"/>
      <c r="I47" s="13" t="s">
        <v>47</v>
      </c>
      <c r="J47" s="20">
        <v>45412</v>
      </c>
      <c r="K47" s="15">
        <v>8.98</v>
      </c>
      <c r="L47" s="15">
        <f>C47*K47</f>
        <v>30792.420000000002</v>
      </c>
      <c r="M47" s="76">
        <f>ROUND((O47/2),2)</f>
        <v>7.14</v>
      </c>
      <c r="N47" s="78">
        <f>C47*M47</f>
        <v>24483.059999999998</v>
      </c>
      <c r="O47" s="57">
        <f>SUM(K47:K48)</f>
        <v>14.280000000000001</v>
      </c>
      <c r="P47" s="16"/>
      <c r="Q47" s="16"/>
      <c r="R47" s="16"/>
      <c r="S47" s="17"/>
    </row>
    <row r="48" spans="1:19" ht="50.4" customHeight="1" thickBot="1" x14ac:dyDescent="0.35">
      <c r="A48" s="84"/>
      <c r="B48" s="71"/>
      <c r="C48" s="73"/>
      <c r="D48" s="75"/>
      <c r="E48" s="75"/>
      <c r="F48" s="53" t="s">
        <v>6</v>
      </c>
      <c r="G48" s="64" t="s">
        <v>15</v>
      </c>
      <c r="H48" s="56"/>
      <c r="I48" s="65" t="s">
        <v>47</v>
      </c>
      <c r="J48" s="66">
        <v>38109</v>
      </c>
      <c r="K48" s="67">
        <v>5.3</v>
      </c>
      <c r="L48" s="67">
        <f>C47*K48</f>
        <v>18173.7</v>
      </c>
      <c r="M48" s="77"/>
      <c r="N48" s="79"/>
      <c r="O48" s="16"/>
      <c r="P48" s="16"/>
      <c r="Q48" s="16"/>
      <c r="R48" s="16"/>
      <c r="S48" s="17"/>
    </row>
    <row r="49" spans="1:19" ht="42.6" customHeight="1" thickBot="1" x14ac:dyDescent="0.35">
      <c r="A49" s="68">
        <v>23</v>
      </c>
      <c r="B49" s="70" t="s">
        <v>72</v>
      </c>
      <c r="C49" s="72">
        <v>1675</v>
      </c>
      <c r="D49" s="74" t="s">
        <v>10</v>
      </c>
      <c r="E49" s="74">
        <v>252145</v>
      </c>
      <c r="F49" s="52" t="s">
        <v>5</v>
      </c>
      <c r="G49" s="18" t="s">
        <v>33</v>
      </c>
      <c r="H49" s="19"/>
      <c r="I49" s="65" t="s">
        <v>47</v>
      </c>
      <c r="J49" s="20">
        <v>45415</v>
      </c>
      <c r="K49" s="15">
        <v>28.9</v>
      </c>
      <c r="L49" s="15">
        <f>C49*K49</f>
        <v>48407.5</v>
      </c>
      <c r="M49" s="76">
        <f>ROUND((O49/2),2)</f>
        <v>27.45</v>
      </c>
      <c r="N49" s="78">
        <f>C49*M49</f>
        <v>45978.75</v>
      </c>
      <c r="O49" s="57">
        <f>SUM(K49:K50)</f>
        <v>54.89</v>
      </c>
      <c r="P49" s="16"/>
      <c r="Q49" s="16"/>
      <c r="R49" s="16"/>
      <c r="S49" s="17"/>
    </row>
    <row r="50" spans="1:19" ht="39" customHeight="1" thickBot="1" x14ac:dyDescent="0.35">
      <c r="A50" s="68"/>
      <c r="B50" s="71"/>
      <c r="C50" s="73"/>
      <c r="D50" s="75"/>
      <c r="E50" s="75"/>
      <c r="F50" s="53" t="s">
        <v>6</v>
      </c>
      <c r="G50" s="64" t="s">
        <v>15</v>
      </c>
      <c r="H50" s="35"/>
      <c r="I50" s="65" t="s">
        <v>47</v>
      </c>
      <c r="J50" s="66">
        <v>45415</v>
      </c>
      <c r="K50" s="67">
        <v>25.99</v>
      </c>
      <c r="L50" s="67">
        <f>C49*K50</f>
        <v>43533.25</v>
      </c>
      <c r="M50" s="77"/>
      <c r="N50" s="79"/>
      <c r="O50" s="16"/>
      <c r="P50" s="16"/>
      <c r="Q50" s="16"/>
      <c r="R50" s="16"/>
      <c r="S50" s="17"/>
    </row>
    <row r="51" spans="1:19" ht="42" customHeight="1" thickBot="1" x14ac:dyDescent="0.35">
      <c r="A51" s="83">
        <v>24</v>
      </c>
      <c r="B51" s="80" t="s">
        <v>73</v>
      </c>
      <c r="C51" s="81">
        <v>6100</v>
      </c>
      <c r="D51" s="82" t="s">
        <v>10</v>
      </c>
      <c r="E51" s="82">
        <v>464214</v>
      </c>
      <c r="F51" s="52" t="s">
        <v>5</v>
      </c>
      <c r="G51" s="18" t="s">
        <v>33</v>
      </c>
      <c r="H51" s="19"/>
      <c r="I51" s="65" t="s">
        <v>47</v>
      </c>
      <c r="J51" s="20">
        <v>45415</v>
      </c>
      <c r="K51" s="21">
        <v>37.799999999999997</v>
      </c>
      <c r="L51" s="15">
        <f>C51*K51</f>
        <v>230579.99999999997</v>
      </c>
      <c r="M51" s="76">
        <f t="shared" ref="M51" si="1">ROUND((O51/2),2)</f>
        <v>41.4</v>
      </c>
      <c r="N51" s="78">
        <f t="shared" ref="N51" si="2">C51*M51</f>
        <v>252540</v>
      </c>
      <c r="O51" s="57">
        <f>SUM(K51:K52)</f>
        <v>82.8</v>
      </c>
      <c r="P51" s="16"/>
      <c r="Q51" s="16"/>
      <c r="R51" s="16"/>
      <c r="S51" s="17"/>
    </row>
    <row r="52" spans="1:19" ht="37.799999999999997" customHeight="1" thickBot="1" x14ac:dyDescent="0.35">
      <c r="A52" s="84"/>
      <c r="B52" s="80"/>
      <c r="C52" s="81"/>
      <c r="D52" s="82"/>
      <c r="E52" s="82"/>
      <c r="F52" s="53" t="s">
        <v>6</v>
      </c>
      <c r="G52" s="64" t="s">
        <v>15</v>
      </c>
      <c r="H52" s="69"/>
      <c r="I52" s="65" t="s">
        <v>47</v>
      </c>
      <c r="J52" s="20">
        <v>45415</v>
      </c>
      <c r="K52" s="21">
        <v>45</v>
      </c>
      <c r="L52" s="67">
        <f>C51*K52</f>
        <v>274500</v>
      </c>
      <c r="M52" s="77"/>
      <c r="N52" s="79"/>
      <c r="O52" s="57"/>
      <c r="P52" s="16"/>
      <c r="Q52" s="16"/>
      <c r="R52" s="16"/>
      <c r="S52" s="17"/>
    </row>
    <row r="53" spans="1:19" ht="33" customHeight="1" thickBot="1" x14ac:dyDescent="0.35">
      <c r="A53" s="83">
        <v>25</v>
      </c>
      <c r="B53" s="70" t="s">
        <v>74</v>
      </c>
      <c r="C53" s="72">
        <v>379</v>
      </c>
      <c r="D53" s="74" t="s">
        <v>10</v>
      </c>
      <c r="E53" s="74">
        <v>354743</v>
      </c>
      <c r="F53" s="52" t="s">
        <v>5</v>
      </c>
      <c r="G53" s="18" t="s">
        <v>33</v>
      </c>
      <c r="H53" s="69"/>
      <c r="I53" s="65" t="s">
        <v>47</v>
      </c>
      <c r="J53" s="20">
        <v>45415</v>
      </c>
      <c r="K53" s="21">
        <v>44</v>
      </c>
      <c r="L53" s="15">
        <f>C53*K53</f>
        <v>16676</v>
      </c>
      <c r="M53" s="76">
        <f t="shared" ref="M53" si="3">ROUND((O53/2),2)</f>
        <v>55.5</v>
      </c>
      <c r="N53" s="78">
        <f t="shared" ref="N53" si="4">C53*M53</f>
        <v>21034.5</v>
      </c>
      <c r="O53" s="57">
        <f>SUM(K53:K54)</f>
        <v>111</v>
      </c>
      <c r="P53" s="16"/>
      <c r="Q53" s="16"/>
      <c r="R53" s="16"/>
      <c r="S53" s="17"/>
    </row>
    <row r="54" spans="1:19" ht="56.4" customHeight="1" x14ac:dyDescent="0.3">
      <c r="A54" s="84"/>
      <c r="B54" s="85"/>
      <c r="C54" s="86"/>
      <c r="D54" s="87"/>
      <c r="E54" s="87"/>
      <c r="F54" s="53" t="s">
        <v>6</v>
      </c>
      <c r="G54" s="64" t="s">
        <v>15</v>
      </c>
      <c r="H54" s="69"/>
      <c r="I54" s="65" t="s">
        <v>47</v>
      </c>
      <c r="J54" s="20">
        <v>45415</v>
      </c>
      <c r="K54" s="21">
        <v>67</v>
      </c>
      <c r="L54" s="67">
        <f>C53*K54</f>
        <v>25393</v>
      </c>
      <c r="M54" s="77"/>
      <c r="N54" s="79"/>
      <c r="O54" s="16"/>
      <c r="P54" s="16"/>
      <c r="Q54" s="16"/>
      <c r="R54" s="16"/>
      <c r="S54" s="17"/>
    </row>
    <row r="55" spans="1:19" ht="17.100000000000001" customHeight="1" thickBot="1" x14ac:dyDescent="0.35">
      <c r="A55" s="125" t="s">
        <v>24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7"/>
      <c r="N55" s="36">
        <f>SUM(N5:N54)</f>
        <v>666181.27</v>
      </c>
      <c r="O55" s="9"/>
      <c r="P55" s="9"/>
      <c r="Q55" s="9"/>
      <c r="R55" s="3"/>
      <c r="S55" s="26"/>
    </row>
    <row r="56" spans="1:19" ht="17.100000000000001" customHeight="1" x14ac:dyDescent="0.4">
      <c r="A56" s="37" t="s">
        <v>28</v>
      </c>
      <c r="B56" s="123" t="s">
        <v>31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9"/>
      <c r="P56" s="9"/>
      <c r="Q56" s="9"/>
      <c r="R56" s="3"/>
      <c r="S56" s="26"/>
    </row>
    <row r="57" spans="1:19" ht="25.8" customHeight="1" x14ac:dyDescent="0.3">
      <c r="A57" s="124" t="s">
        <v>22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9"/>
      <c r="P57" s="9"/>
      <c r="Q57" s="9"/>
      <c r="R57" s="3"/>
      <c r="S57" s="26"/>
    </row>
    <row r="58" spans="1:19" ht="17.100000000000001" customHeight="1" x14ac:dyDescent="0.3">
      <c r="A58" s="27"/>
      <c r="B58" s="9"/>
      <c r="C58" s="7"/>
      <c r="D58" s="9"/>
      <c r="E58" s="9"/>
      <c r="F58" s="28"/>
      <c r="G58" s="29"/>
      <c r="H58" s="6"/>
      <c r="I58" s="7"/>
      <c r="J58" s="7"/>
      <c r="K58" s="8"/>
      <c r="L58" s="9"/>
      <c r="M58" s="9"/>
      <c r="N58" s="9"/>
      <c r="O58" s="9"/>
      <c r="P58" s="9"/>
      <c r="Q58" s="9"/>
      <c r="R58" s="3"/>
      <c r="S58" s="26"/>
    </row>
    <row r="59" spans="1:19" ht="17.100000000000001" customHeight="1" x14ac:dyDescent="0.3">
      <c r="A59" s="110" t="s">
        <v>18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9"/>
      <c r="P59" s="9"/>
      <c r="Q59" s="9"/>
      <c r="R59" s="3"/>
      <c r="S59" s="26"/>
    </row>
    <row r="60" spans="1:19" ht="30" customHeight="1" x14ac:dyDescent="0.3">
      <c r="A60" s="111" t="s">
        <v>58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9"/>
      <c r="P60" s="9"/>
      <c r="Q60" s="9"/>
      <c r="R60" s="3"/>
      <c r="S60" s="26"/>
    </row>
    <row r="61" spans="1:19" ht="39.9" customHeight="1" x14ac:dyDescent="0.3">
      <c r="A61" s="112" t="s">
        <v>19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9"/>
      <c r="P61" s="9"/>
      <c r="Q61" s="9"/>
      <c r="R61" s="3"/>
      <c r="S61" s="26"/>
    </row>
    <row r="62" spans="1:19" ht="60" customHeight="1" x14ac:dyDescent="0.3">
      <c r="A62" s="113" t="s">
        <v>26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9"/>
      <c r="P62" s="9"/>
      <c r="Q62" s="9"/>
      <c r="R62" s="3"/>
      <c r="S62" s="26"/>
    </row>
    <row r="63" spans="1:19" ht="39.9" customHeight="1" x14ac:dyDescent="0.3">
      <c r="A63" s="114" t="s">
        <v>59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9"/>
      <c r="P63" s="9"/>
      <c r="Q63" s="9"/>
      <c r="R63" s="3"/>
      <c r="S63" s="26"/>
    </row>
    <row r="64" spans="1:19" ht="60" customHeight="1" x14ac:dyDescent="0.3">
      <c r="A64" s="114" t="s">
        <v>25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9"/>
      <c r="P64" s="9"/>
      <c r="Q64" s="9"/>
      <c r="R64" s="3"/>
      <c r="S64" s="26"/>
    </row>
    <row r="65" spans="1:19" ht="31.5" customHeight="1" x14ac:dyDescent="0.3">
      <c r="A65" s="116" t="s">
        <v>14</v>
      </c>
      <c r="B65" s="117"/>
      <c r="C65" s="118"/>
      <c r="D65" s="106" t="s">
        <v>60</v>
      </c>
      <c r="E65" s="107"/>
      <c r="F65" s="107"/>
      <c r="G65" s="108"/>
      <c r="H65" s="109"/>
      <c r="I65" s="107"/>
      <c r="J65" s="108"/>
      <c r="K65" s="109"/>
      <c r="L65" s="107"/>
      <c r="M65" s="107"/>
      <c r="N65" s="108"/>
      <c r="O65" s="9"/>
      <c r="P65" s="9"/>
      <c r="Q65" s="9"/>
      <c r="R65" s="3"/>
      <c r="S65" s="26"/>
    </row>
    <row r="66" spans="1:19" ht="31.5" customHeight="1" x14ac:dyDescent="0.3">
      <c r="A66" s="119"/>
      <c r="B66" s="120"/>
      <c r="C66" s="121"/>
      <c r="D66" s="109"/>
      <c r="E66" s="107"/>
      <c r="F66" s="107"/>
      <c r="G66" s="108"/>
      <c r="H66" s="109"/>
      <c r="I66" s="107"/>
      <c r="J66" s="108"/>
      <c r="K66" s="109"/>
      <c r="L66" s="107"/>
      <c r="M66" s="107"/>
      <c r="N66" s="108"/>
      <c r="O66" s="9"/>
      <c r="P66" s="9"/>
      <c r="Q66" s="9"/>
      <c r="R66" s="3"/>
      <c r="S66" s="26"/>
    </row>
    <row r="67" spans="1:19" ht="74.25" customHeight="1" x14ac:dyDescent="0.3">
      <c r="A67" s="122" t="s">
        <v>23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9"/>
      <c r="P67" s="9"/>
      <c r="Q67" s="9"/>
      <c r="R67" s="3"/>
      <c r="S67" s="26"/>
    </row>
    <row r="68" spans="1:19" x14ac:dyDescent="0.3">
      <c r="A68" s="30" t="s">
        <v>12</v>
      </c>
      <c r="B68" s="102">
        <f ca="1">TODAY()</f>
        <v>45418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4"/>
      <c r="O68" s="9"/>
      <c r="P68" s="9"/>
      <c r="Q68" s="9"/>
      <c r="R68" s="3"/>
      <c r="S68" s="26"/>
    </row>
    <row r="69" spans="1:19" x14ac:dyDescent="0.3">
      <c r="C69" s="7"/>
      <c r="D69" s="9"/>
      <c r="E69" s="9"/>
      <c r="F69" s="9"/>
      <c r="G69" s="5"/>
      <c r="H69" s="6"/>
      <c r="I69" s="7"/>
      <c r="J69" s="7"/>
      <c r="K69" s="31"/>
      <c r="L69" s="105"/>
      <c r="M69" s="105"/>
      <c r="N69" s="105"/>
      <c r="O69" s="9"/>
      <c r="P69" s="9"/>
      <c r="Q69" s="9"/>
      <c r="R69" s="9"/>
      <c r="S69" s="9"/>
    </row>
    <row r="70" spans="1:19" x14ac:dyDescent="0.3">
      <c r="G70" s="101"/>
      <c r="H70" s="101"/>
      <c r="J70" s="22"/>
      <c r="K70" s="31"/>
      <c r="L70" s="2"/>
      <c r="M70" s="2"/>
      <c r="N70" s="2"/>
    </row>
    <row r="72" spans="1:19" x14ac:dyDescent="0.3">
      <c r="A72" s="38"/>
      <c r="B72" s="38" t="s">
        <v>27</v>
      </c>
      <c r="C72" s="39"/>
      <c r="D72" s="38"/>
      <c r="E72" s="38"/>
      <c r="F72" s="38"/>
      <c r="G72" s="40"/>
    </row>
    <row r="73" spans="1:19" ht="15.6" x14ac:dyDescent="0.35">
      <c r="A73" s="38"/>
      <c r="B73" s="41" t="s">
        <v>29</v>
      </c>
      <c r="C73" s="39"/>
      <c r="D73" s="38"/>
      <c r="E73" s="38"/>
      <c r="F73" s="38"/>
      <c r="G73" s="40" t="s">
        <v>17</v>
      </c>
    </row>
    <row r="74" spans="1:19" x14ac:dyDescent="0.3">
      <c r="A74" s="38"/>
      <c r="B74" s="38" t="s">
        <v>30</v>
      </c>
      <c r="C74" s="39"/>
      <c r="D74" s="38"/>
      <c r="E74" s="38"/>
      <c r="F74" s="38"/>
      <c r="G74" s="40"/>
    </row>
  </sheetData>
  <sheetProtection formatCells="0" formatColumns="0" formatRows="0" insertColumns="0" insertRows="0" insertHyperlinks="0" deleteColumns="0" deleteRows="0" selectLockedCells="1" sort="0" autoFilter="0" pivotTables="0"/>
  <autoFilter ref="A4:N67" xr:uid="{00000000-0009-0000-0000-000000000000}"/>
  <mergeCells count="195">
    <mergeCell ref="A13:A14"/>
    <mergeCell ref="A15:A16"/>
    <mergeCell ref="A17:A18"/>
    <mergeCell ref="A19:A20"/>
    <mergeCell ref="M7:M8"/>
    <mergeCell ref="E5:E6"/>
    <mergeCell ref="E7:E8"/>
    <mergeCell ref="A67:N67"/>
    <mergeCell ref="B56:N56"/>
    <mergeCell ref="E9:E10"/>
    <mergeCell ref="E11:E12"/>
    <mergeCell ref="A57:N57"/>
    <mergeCell ref="A55:M55"/>
    <mergeCell ref="A31:A32"/>
    <mergeCell ref="A33:A34"/>
    <mergeCell ref="A35:A36"/>
    <mergeCell ref="A37:A38"/>
    <mergeCell ref="A39:A40"/>
    <mergeCell ref="A21:A22"/>
    <mergeCell ref="A23:A24"/>
    <mergeCell ref="A25:A26"/>
    <mergeCell ref="A27:A28"/>
    <mergeCell ref="A29:A30"/>
    <mergeCell ref="A41:A42"/>
    <mergeCell ref="G70:H70"/>
    <mergeCell ref="B68:N68"/>
    <mergeCell ref="L69:N69"/>
    <mergeCell ref="D65:G65"/>
    <mergeCell ref="H65:J65"/>
    <mergeCell ref="A59:N59"/>
    <mergeCell ref="A60:N60"/>
    <mergeCell ref="A61:N61"/>
    <mergeCell ref="A62:N62"/>
    <mergeCell ref="A63:N63"/>
    <mergeCell ref="K65:N65"/>
    <mergeCell ref="A64:N64"/>
    <mergeCell ref="A65:C66"/>
    <mergeCell ref="D66:G66"/>
    <mergeCell ref="H66:J66"/>
    <mergeCell ref="K66:N66"/>
    <mergeCell ref="A2:N2"/>
    <mergeCell ref="D9:D10"/>
    <mergeCell ref="M9:M10"/>
    <mergeCell ref="N9:N10"/>
    <mergeCell ref="A11:A12"/>
    <mergeCell ref="B11:B12"/>
    <mergeCell ref="C11:C12"/>
    <mergeCell ref="D11:D12"/>
    <mergeCell ref="M11:M12"/>
    <mergeCell ref="N11:N12"/>
    <mergeCell ref="A9:A10"/>
    <mergeCell ref="B9:B10"/>
    <mergeCell ref="C9:C10"/>
    <mergeCell ref="C5:C6"/>
    <mergeCell ref="D5:D6"/>
    <mergeCell ref="M5:M6"/>
    <mergeCell ref="N7:N8"/>
    <mergeCell ref="A5:A6"/>
    <mergeCell ref="B5:B6"/>
    <mergeCell ref="N5:N6"/>
    <mergeCell ref="A7:A8"/>
    <mergeCell ref="B7:B8"/>
    <mergeCell ref="C7:C8"/>
    <mergeCell ref="D7:D8"/>
    <mergeCell ref="A43:A44"/>
    <mergeCell ref="A45:A46"/>
    <mergeCell ref="A47:A48"/>
    <mergeCell ref="B15:B16"/>
    <mergeCell ref="C15:C16"/>
    <mergeCell ref="D15:D16"/>
    <mergeCell ref="E15:E16"/>
    <mergeCell ref="B13:B14"/>
    <mergeCell ref="C13:C14"/>
    <mergeCell ref="B17:B18"/>
    <mergeCell ref="C17:C18"/>
    <mergeCell ref="B23:B24"/>
    <mergeCell ref="B25:B26"/>
    <mergeCell ref="C23:C24"/>
    <mergeCell ref="B31:B32"/>
    <mergeCell ref="B33:B34"/>
    <mergeCell ref="B35:B36"/>
    <mergeCell ref="B37:B38"/>
    <mergeCell ref="B39:B40"/>
    <mergeCell ref="C39:C40"/>
    <mergeCell ref="D17:D18"/>
    <mergeCell ref="E17:E18"/>
    <mergeCell ref="B27:B28"/>
    <mergeCell ref="E31:E32"/>
    <mergeCell ref="N13:N14"/>
    <mergeCell ref="N15:N16"/>
    <mergeCell ref="N19:N20"/>
    <mergeCell ref="N17:N18"/>
    <mergeCell ref="M13:M14"/>
    <mergeCell ref="M15:M16"/>
    <mergeCell ref="M17:M18"/>
    <mergeCell ref="D13:D14"/>
    <mergeCell ref="E13:E14"/>
    <mergeCell ref="N21:N22"/>
    <mergeCell ref="C19:C20"/>
    <mergeCell ref="D19:D20"/>
    <mergeCell ref="E19:E20"/>
    <mergeCell ref="B19:B20"/>
    <mergeCell ref="B21:B22"/>
    <mergeCell ref="C21:C22"/>
    <mergeCell ref="E21:E22"/>
    <mergeCell ref="M19:M20"/>
    <mergeCell ref="M21:M22"/>
    <mergeCell ref="D21:D22"/>
    <mergeCell ref="N23:N24"/>
    <mergeCell ref="N25:N26"/>
    <mergeCell ref="N27:N28"/>
    <mergeCell ref="N29:N30"/>
    <mergeCell ref="B29:B30"/>
    <mergeCell ref="C27:C28"/>
    <mergeCell ref="C29:C30"/>
    <mergeCell ref="D29:D30"/>
    <mergeCell ref="E29:E30"/>
    <mergeCell ref="E27:E28"/>
    <mergeCell ref="D27:D28"/>
    <mergeCell ref="M23:M24"/>
    <mergeCell ref="M25:M26"/>
    <mergeCell ref="M27:M28"/>
    <mergeCell ref="M29:M30"/>
    <mergeCell ref="D23:D24"/>
    <mergeCell ref="E23:E24"/>
    <mergeCell ref="C25:C26"/>
    <mergeCell ref="D25:D26"/>
    <mergeCell ref="E25:E26"/>
    <mergeCell ref="D31:D32"/>
    <mergeCell ref="C31:C32"/>
    <mergeCell ref="E37:E38"/>
    <mergeCell ref="C37:C38"/>
    <mergeCell ref="D37:D38"/>
    <mergeCell ref="D33:D34"/>
    <mergeCell ref="D35:D36"/>
    <mergeCell ref="C33:C34"/>
    <mergeCell ref="E33:E34"/>
    <mergeCell ref="C35:C36"/>
    <mergeCell ref="E35:E36"/>
    <mergeCell ref="B41:B42"/>
    <mergeCell ref="B43:B44"/>
    <mergeCell ref="B45:B46"/>
    <mergeCell ref="B47:B48"/>
    <mergeCell ref="D39:D40"/>
    <mergeCell ref="E39:E40"/>
    <mergeCell ref="C41:C42"/>
    <mergeCell ref="D41:D42"/>
    <mergeCell ref="E41:E42"/>
    <mergeCell ref="C43:C44"/>
    <mergeCell ref="D43:D44"/>
    <mergeCell ref="E43:E44"/>
    <mergeCell ref="C45:C46"/>
    <mergeCell ref="D45:D46"/>
    <mergeCell ref="E45:E46"/>
    <mergeCell ref="C47:C48"/>
    <mergeCell ref="D47:D48"/>
    <mergeCell ref="E47:E48"/>
    <mergeCell ref="N41:N42"/>
    <mergeCell ref="N43:N44"/>
    <mergeCell ref="N47:N48"/>
    <mergeCell ref="N45:N46"/>
    <mergeCell ref="M41:M42"/>
    <mergeCell ref="M43:M44"/>
    <mergeCell ref="M45:M46"/>
    <mergeCell ref="M47:M48"/>
    <mergeCell ref="M31:M32"/>
    <mergeCell ref="M33:M34"/>
    <mergeCell ref="M35:M36"/>
    <mergeCell ref="M37:M38"/>
    <mergeCell ref="M39:M40"/>
    <mergeCell ref="N31:N32"/>
    <mergeCell ref="N33:N34"/>
    <mergeCell ref="N35:N36"/>
    <mergeCell ref="N37:N38"/>
    <mergeCell ref="N39:N40"/>
    <mergeCell ref="A51:A52"/>
    <mergeCell ref="A53:A54"/>
    <mergeCell ref="B53:B54"/>
    <mergeCell ref="M51:M52"/>
    <mergeCell ref="N51:N52"/>
    <mergeCell ref="C53:C54"/>
    <mergeCell ref="D53:D54"/>
    <mergeCell ref="E53:E54"/>
    <mergeCell ref="M53:M54"/>
    <mergeCell ref="N53:N54"/>
    <mergeCell ref="B49:B50"/>
    <mergeCell ref="C49:C50"/>
    <mergeCell ref="D49:D50"/>
    <mergeCell ref="E49:E50"/>
    <mergeCell ref="M49:M50"/>
    <mergeCell ref="N49:N50"/>
    <mergeCell ref="B51:B52"/>
    <mergeCell ref="C51:C52"/>
    <mergeCell ref="D51:D52"/>
    <mergeCell ref="E51:E52"/>
  </mergeCells>
  <dataValidations count="1">
    <dataValidation type="list" allowBlank="1" showInputMessage="1" showErrorMessage="1" promptTitle="Selecione a lei correspondente" prompt="Por favor, selecione a lei que a qual está sendo instruindo o processo de aquisição/contratação. Lei 8.666/93 (antiga) ou Lei 14.133/21 (nova lei de licitações)" sqref="B56" xr:uid="{00000000-0002-0000-0000-000000000000}">
      <formula1>$B$73:$B$74</formula1>
    </dataValidation>
  </dataValidations>
  <printOptions horizontalCentered="1"/>
  <pageMargins left="0.19685039370078741" right="0.19685039370078741" top="1.8503937007874016" bottom="0.43307086614173229" header="0.51181102362204722" footer="0.51181102362204722"/>
  <pageSetup paperSize="9" scale="72" firstPageNumber="0" fitToHeight="0" orientation="landscape" horizontalDpi="4294967294" verticalDpi="4294967294" r:id="rId1"/>
  <headerFooter alignWithMargins="0">
    <oddHeader>&amp;C&amp;"Verdana,Normal"&amp;8&amp;G
SERVIÇO PÚBLICO FEDERAL
&amp;"Verdana,Negrito"UNIVERSIDADE FEDERAL DO AMAPÁ
PRÓ-REITORIA DE ADMINISTRAÇÃO
DIVISÃO DE MATERIAIS&amp;"Verdana,Normal"
RODOVIA JUSCELINO KUBITSCHEK, KM 02 – JARDIM MARCO ZERO
CEP 68.903-419 - MACAPÁ- AP</oddHeader>
  </headerFooter>
  <rowBreaks count="1" manualBreakCount="1">
    <brk id="5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A684C-4381-4AB3-B9BE-1FDA9E7C562D}">
  <dimension ref="A1:O49"/>
  <sheetViews>
    <sheetView workbookViewId="0">
      <selection sqref="A1:N1"/>
    </sheetView>
  </sheetViews>
  <sheetFormatPr defaultRowHeight="14.4" x14ac:dyDescent="0.3"/>
  <cols>
    <col min="1" max="1" width="3.33203125" customWidth="1"/>
    <col min="2" max="2" width="47.5546875" customWidth="1"/>
    <col min="12" max="12" width="11.88671875" customWidth="1"/>
    <col min="14" max="14" width="13.6640625" customWidth="1"/>
  </cols>
  <sheetData>
    <row r="1" spans="1:15" ht="19.8" x14ac:dyDescent="0.3">
      <c r="A1" s="90" t="s">
        <v>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5" ht="15" thickBot="1" x14ac:dyDescent="0.35"/>
    <row r="3" spans="1:15" ht="33" thickBot="1" x14ac:dyDescent="0.35">
      <c r="A3" s="42" t="s">
        <v>0</v>
      </c>
      <c r="B3" s="43" t="s">
        <v>1</v>
      </c>
      <c r="C3" s="44" t="s">
        <v>9</v>
      </c>
      <c r="D3" s="44" t="s">
        <v>10</v>
      </c>
      <c r="E3" s="45" t="s">
        <v>20</v>
      </c>
      <c r="F3" s="46"/>
      <c r="G3" s="44" t="s">
        <v>2</v>
      </c>
      <c r="H3" s="47" t="s">
        <v>3</v>
      </c>
      <c r="I3" s="43" t="s">
        <v>21</v>
      </c>
      <c r="J3" s="44" t="s">
        <v>4</v>
      </c>
      <c r="K3" s="48" t="s">
        <v>13</v>
      </c>
      <c r="L3" s="43" t="s">
        <v>7</v>
      </c>
      <c r="M3" s="49" t="s">
        <v>11</v>
      </c>
      <c r="N3" s="50" t="s">
        <v>8</v>
      </c>
      <c r="O3" s="4"/>
    </row>
    <row r="4" spans="1:15" ht="21" thickBot="1" x14ac:dyDescent="0.35">
      <c r="A4" s="94">
        <v>1</v>
      </c>
      <c r="B4" s="96" t="s">
        <v>34</v>
      </c>
      <c r="C4" s="98">
        <v>1675</v>
      </c>
      <c r="D4" s="93" t="s">
        <v>10</v>
      </c>
      <c r="E4" s="93">
        <v>344642</v>
      </c>
      <c r="F4" s="51" t="s">
        <v>5</v>
      </c>
      <c r="G4" s="11" t="s">
        <v>33</v>
      </c>
      <c r="H4" s="12" t="s">
        <v>16</v>
      </c>
      <c r="I4" s="13" t="s">
        <v>47</v>
      </c>
      <c r="J4" s="14">
        <v>45412</v>
      </c>
      <c r="K4" s="15">
        <v>0.49</v>
      </c>
      <c r="L4" s="15">
        <f>C4*K4</f>
        <v>820.75</v>
      </c>
      <c r="M4" s="76">
        <f>ROUND((O4/2),2)</f>
        <v>0.66</v>
      </c>
      <c r="N4" s="78">
        <f>C4*M4</f>
        <v>1105.5</v>
      </c>
      <c r="O4" s="57">
        <f>SUM(K4:K5)</f>
        <v>1.31</v>
      </c>
    </row>
    <row r="5" spans="1:15" ht="37.200000000000003" customHeight="1" thickBot="1" x14ac:dyDescent="0.35">
      <c r="A5" s="95"/>
      <c r="B5" s="99"/>
      <c r="C5" s="73"/>
      <c r="D5" s="75"/>
      <c r="E5" s="75"/>
      <c r="F5" s="52" t="s">
        <v>6</v>
      </c>
      <c r="G5" s="18" t="s">
        <v>15</v>
      </c>
      <c r="H5" s="19"/>
      <c r="I5" s="13" t="s">
        <v>47</v>
      </c>
      <c r="J5" s="20">
        <v>38109</v>
      </c>
      <c r="K5" s="21">
        <v>0.82</v>
      </c>
      <c r="L5" s="21">
        <f>C4*K5</f>
        <v>1373.5</v>
      </c>
      <c r="M5" s="77"/>
      <c r="N5" s="79"/>
      <c r="O5" s="16"/>
    </row>
    <row r="6" spans="1:15" ht="21" thickBot="1" x14ac:dyDescent="0.35">
      <c r="A6" s="94">
        <f>A4+1</f>
        <v>2</v>
      </c>
      <c r="B6" s="96" t="s">
        <v>35</v>
      </c>
      <c r="C6" s="98">
        <v>3350</v>
      </c>
      <c r="D6" s="93" t="s">
        <v>10</v>
      </c>
      <c r="E6" s="93">
        <v>483433</v>
      </c>
      <c r="F6" s="51" t="s">
        <v>5</v>
      </c>
      <c r="G6" s="11" t="s">
        <v>33</v>
      </c>
      <c r="H6" s="12" t="s">
        <v>16</v>
      </c>
      <c r="I6" s="13" t="s">
        <v>47</v>
      </c>
      <c r="J6" s="14">
        <v>45412</v>
      </c>
      <c r="K6" s="15">
        <v>0.31</v>
      </c>
      <c r="L6" s="15">
        <f>C6*K6</f>
        <v>1038.5</v>
      </c>
      <c r="M6" s="76">
        <f>ROUND((O6/2),2)</f>
        <v>0.51</v>
      </c>
      <c r="N6" s="78">
        <f>C6*M6</f>
        <v>1708.5</v>
      </c>
      <c r="O6" s="57">
        <f>SUM(K6:K7)</f>
        <v>1.02</v>
      </c>
    </row>
    <row r="7" spans="1:15" ht="37.200000000000003" customHeight="1" thickBot="1" x14ac:dyDescent="0.35">
      <c r="A7" s="95"/>
      <c r="B7" s="99"/>
      <c r="C7" s="100"/>
      <c r="D7" s="75"/>
      <c r="E7" s="75"/>
      <c r="F7" s="52" t="s">
        <v>6</v>
      </c>
      <c r="G7" s="18" t="s">
        <v>15</v>
      </c>
      <c r="H7" s="19"/>
      <c r="I7" s="13" t="s">
        <v>47</v>
      </c>
      <c r="J7" s="20">
        <v>38109</v>
      </c>
      <c r="K7" s="21">
        <v>0.71</v>
      </c>
      <c r="L7" s="21">
        <f>C6*K7</f>
        <v>2378.5</v>
      </c>
      <c r="M7" s="77"/>
      <c r="N7" s="79"/>
      <c r="O7" s="16"/>
    </row>
    <row r="8" spans="1:15" ht="21" thickBot="1" x14ac:dyDescent="0.35">
      <c r="A8" s="94">
        <f t="shared" ref="A8" si="0">A6+1</f>
        <v>3</v>
      </c>
      <c r="B8" s="96" t="s">
        <v>36</v>
      </c>
      <c r="C8" s="98">
        <v>1675</v>
      </c>
      <c r="D8" s="93" t="s">
        <v>10</v>
      </c>
      <c r="E8" s="93">
        <v>483277</v>
      </c>
      <c r="F8" s="51" t="s">
        <v>5</v>
      </c>
      <c r="G8" s="11" t="s">
        <v>33</v>
      </c>
      <c r="H8" s="12" t="s">
        <v>16</v>
      </c>
      <c r="I8" s="13" t="s">
        <v>47</v>
      </c>
      <c r="J8" s="14">
        <v>45412</v>
      </c>
      <c r="K8" s="15">
        <v>4.3600000000000003</v>
      </c>
      <c r="L8" s="15">
        <f>C8*K8</f>
        <v>7303.0000000000009</v>
      </c>
      <c r="M8" s="76">
        <f>ROUND((O8/2),2)</f>
        <v>4.8600000000000003</v>
      </c>
      <c r="N8" s="78">
        <f>C8*M8</f>
        <v>8140.5000000000009</v>
      </c>
      <c r="O8" s="57">
        <f>SUM(K8:K9)</f>
        <v>9.7100000000000009</v>
      </c>
    </row>
    <row r="9" spans="1:15" ht="51" customHeight="1" thickBot="1" x14ac:dyDescent="0.35">
      <c r="A9" s="95"/>
      <c r="B9" s="97"/>
      <c r="C9" s="73"/>
      <c r="D9" s="75"/>
      <c r="E9" s="75"/>
      <c r="F9" s="53" t="s">
        <v>6</v>
      </c>
      <c r="G9" s="18" t="s">
        <v>15</v>
      </c>
      <c r="H9" s="35"/>
      <c r="I9" s="13" t="s">
        <v>47</v>
      </c>
      <c r="J9" s="20">
        <v>38109</v>
      </c>
      <c r="K9" s="21">
        <v>5.35</v>
      </c>
      <c r="L9" s="21">
        <f>C8*K9</f>
        <v>8961.25</v>
      </c>
      <c r="M9" s="77"/>
      <c r="N9" s="79"/>
      <c r="O9" s="16"/>
    </row>
    <row r="10" spans="1:15" ht="21" thickBot="1" x14ac:dyDescent="0.35">
      <c r="A10" s="94">
        <f>A8+1</f>
        <v>4</v>
      </c>
      <c r="B10" s="70" t="s">
        <v>37</v>
      </c>
      <c r="C10" s="72">
        <v>1675</v>
      </c>
      <c r="D10" s="74" t="s">
        <v>10</v>
      </c>
      <c r="E10" s="74">
        <v>386956</v>
      </c>
      <c r="F10" s="52" t="s">
        <v>5</v>
      </c>
      <c r="G10" s="11" t="s">
        <v>33</v>
      </c>
      <c r="H10" s="55" t="s">
        <v>16</v>
      </c>
      <c r="I10" s="13" t="s">
        <v>47</v>
      </c>
      <c r="J10" s="20">
        <v>45412</v>
      </c>
      <c r="K10" s="15">
        <v>2.11</v>
      </c>
      <c r="L10" s="15">
        <f>C10*K10</f>
        <v>3534.25</v>
      </c>
      <c r="M10" s="76">
        <f>ROUND((O10/2),2)</f>
        <v>2.1800000000000002</v>
      </c>
      <c r="N10" s="78">
        <f>C10*M10</f>
        <v>3651.5000000000005</v>
      </c>
      <c r="O10" s="57">
        <f>SUM(K10:K11)</f>
        <v>4.3599999999999994</v>
      </c>
    </row>
    <row r="11" spans="1:15" ht="40.200000000000003" customHeight="1" thickBot="1" x14ac:dyDescent="0.35">
      <c r="A11" s="95"/>
      <c r="B11" s="85"/>
      <c r="C11" s="86"/>
      <c r="D11" s="87"/>
      <c r="E11" s="87"/>
      <c r="F11" s="52" t="s">
        <v>6</v>
      </c>
      <c r="G11" s="18" t="s">
        <v>15</v>
      </c>
      <c r="H11" s="19"/>
      <c r="I11" s="13" t="s">
        <v>47</v>
      </c>
      <c r="J11" s="20">
        <v>38109</v>
      </c>
      <c r="K11" s="21">
        <v>2.25</v>
      </c>
      <c r="L11" s="21">
        <f>C10*K11</f>
        <v>3768.75</v>
      </c>
      <c r="M11" s="77"/>
      <c r="N11" s="79"/>
      <c r="O11" s="16"/>
    </row>
    <row r="12" spans="1:15" ht="21" thickBot="1" x14ac:dyDescent="0.35">
      <c r="A12" s="83">
        <v>5</v>
      </c>
      <c r="B12" s="70" t="s">
        <v>38</v>
      </c>
      <c r="C12" s="72">
        <v>1675</v>
      </c>
      <c r="D12" s="74" t="s">
        <v>10</v>
      </c>
      <c r="E12" s="74">
        <v>432529</v>
      </c>
      <c r="F12" s="52" t="s">
        <v>5</v>
      </c>
      <c r="G12" s="11" t="s">
        <v>33</v>
      </c>
      <c r="H12" s="19"/>
      <c r="I12" s="13" t="s">
        <v>47</v>
      </c>
      <c r="J12" s="20">
        <v>45412</v>
      </c>
      <c r="K12" s="15">
        <v>4.6900000000000004</v>
      </c>
      <c r="L12" s="15">
        <f>C12*K12</f>
        <v>7855.7500000000009</v>
      </c>
      <c r="M12" s="76">
        <f>ROUND((O12/2),2)</f>
        <v>5.76</v>
      </c>
      <c r="N12" s="78">
        <f>C12*M12</f>
        <v>9648</v>
      </c>
      <c r="O12" s="57">
        <f>SUM(K12:K13)</f>
        <v>11.52</v>
      </c>
    </row>
    <row r="13" spans="1:15" ht="29.4" customHeight="1" thickBot="1" x14ac:dyDescent="0.35">
      <c r="A13" s="84"/>
      <c r="B13" s="85"/>
      <c r="C13" s="86"/>
      <c r="D13" s="87"/>
      <c r="E13" s="87"/>
      <c r="F13" s="52" t="s">
        <v>6</v>
      </c>
      <c r="G13" s="18" t="s">
        <v>15</v>
      </c>
      <c r="H13" s="56"/>
      <c r="I13" s="13" t="s">
        <v>47</v>
      </c>
      <c r="J13" s="20">
        <v>38109</v>
      </c>
      <c r="K13" s="21">
        <v>6.83</v>
      </c>
      <c r="L13" s="21">
        <f>C12*K13</f>
        <v>11440.25</v>
      </c>
      <c r="M13" s="77"/>
      <c r="N13" s="79"/>
      <c r="O13" s="16"/>
    </row>
    <row r="14" spans="1:15" ht="21" thickBot="1" x14ac:dyDescent="0.35">
      <c r="A14" s="83">
        <v>6</v>
      </c>
      <c r="B14" s="70" t="s">
        <v>39</v>
      </c>
      <c r="C14" s="72">
        <v>1675</v>
      </c>
      <c r="D14" s="74" t="s">
        <v>10</v>
      </c>
      <c r="E14" s="74">
        <v>239353</v>
      </c>
      <c r="F14" s="52" t="s">
        <v>5</v>
      </c>
      <c r="G14" s="11" t="s">
        <v>33</v>
      </c>
      <c r="H14" s="19"/>
      <c r="I14" s="13" t="s">
        <v>47</v>
      </c>
      <c r="J14" s="20">
        <v>45412</v>
      </c>
      <c r="K14" s="15">
        <v>3.35</v>
      </c>
      <c r="L14" s="15">
        <f>C14*K14</f>
        <v>5611.25</v>
      </c>
      <c r="M14" s="76">
        <f>ROUND((O14/2),2)</f>
        <v>3.55</v>
      </c>
      <c r="N14" s="78">
        <f>C14*M14</f>
        <v>5946.25</v>
      </c>
      <c r="O14" s="57">
        <f>SUM(K14:K15)</f>
        <v>7.1</v>
      </c>
    </row>
    <row r="15" spans="1:15" ht="21" thickBot="1" x14ac:dyDescent="0.35">
      <c r="A15" s="84"/>
      <c r="B15" s="85"/>
      <c r="C15" s="86"/>
      <c r="D15" s="87"/>
      <c r="E15" s="87"/>
      <c r="F15" s="52" t="s">
        <v>6</v>
      </c>
      <c r="G15" s="18" t="s">
        <v>15</v>
      </c>
      <c r="H15" s="54"/>
      <c r="I15" s="13" t="s">
        <v>47</v>
      </c>
      <c r="J15" s="20">
        <v>38109</v>
      </c>
      <c r="K15" s="21">
        <v>3.75</v>
      </c>
      <c r="L15" s="21">
        <f>C14*K15</f>
        <v>6281.25</v>
      </c>
      <c r="M15" s="77"/>
      <c r="N15" s="79"/>
      <c r="O15" s="16"/>
    </row>
    <row r="16" spans="1:15" ht="21" thickBot="1" x14ac:dyDescent="0.35">
      <c r="A16" s="83">
        <v>7</v>
      </c>
      <c r="B16" s="70" t="s">
        <v>40</v>
      </c>
      <c r="C16" s="72">
        <v>1675</v>
      </c>
      <c r="D16" s="74" t="s">
        <v>10</v>
      </c>
      <c r="E16" s="74">
        <v>368747</v>
      </c>
      <c r="F16" s="52" t="s">
        <v>5</v>
      </c>
      <c r="G16" s="11" t="s">
        <v>33</v>
      </c>
      <c r="H16" s="19"/>
      <c r="I16" s="13" t="s">
        <v>47</v>
      </c>
      <c r="J16" s="20">
        <v>45412</v>
      </c>
      <c r="K16" s="15">
        <v>4.5</v>
      </c>
      <c r="L16" s="15">
        <f>C16*K16</f>
        <v>7537.5</v>
      </c>
      <c r="M16" s="76">
        <f>ROUND((O16/2),2)</f>
        <v>4.79</v>
      </c>
      <c r="N16" s="78">
        <f>C16*M16</f>
        <v>8023.25</v>
      </c>
      <c r="O16" s="57">
        <f>SUM(K16:K17)</f>
        <v>9.58</v>
      </c>
    </row>
    <row r="17" spans="1:15" ht="36" customHeight="1" thickBot="1" x14ac:dyDescent="0.35">
      <c r="A17" s="84"/>
      <c r="B17" s="85"/>
      <c r="C17" s="86"/>
      <c r="D17" s="87"/>
      <c r="E17" s="87"/>
      <c r="F17" s="52" t="s">
        <v>6</v>
      </c>
      <c r="G17" s="18" t="s">
        <v>15</v>
      </c>
      <c r="H17" s="54"/>
      <c r="I17" s="13" t="s">
        <v>47</v>
      </c>
      <c r="J17" s="20">
        <v>38109</v>
      </c>
      <c r="K17" s="21">
        <v>5.08</v>
      </c>
      <c r="L17" s="21">
        <f>C16*K17</f>
        <v>8509</v>
      </c>
      <c r="M17" s="77"/>
      <c r="N17" s="79"/>
      <c r="O17" s="16"/>
    </row>
    <row r="18" spans="1:15" ht="21" thickBot="1" x14ac:dyDescent="0.35">
      <c r="A18" s="83">
        <v>8</v>
      </c>
      <c r="B18" s="70" t="s">
        <v>41</v>
      </c>
      <c r="C18" s="72">
        <v>6700</v>
      </c>
      <c r="D18" s="74" t="s">
        <v>10</v>
      </c>
      <c r="E18" s="74">
        <v>428204</v>
      </c>
      <c r="F18" s="52" t="s">
        <v>5</v>
      </c>
      <c r="G18" s="11" t="s">
        <v>33</v>
      </c>
      <c r="H18" s="19"/>
      <c r="I18" s="13" t="s">
        <v>47</v>
      </c>
      <c r="J18" s="20">
        <v>45412</v>
      </c>
      <c r="K18" s="15">
        <v>0.2</v>
      </c>
      <c r="L18" s="15">
        <f>C18*K18</f>
        <v>1340</v>
      </c>
      <c r="M18" s="76">
        <f>ROUND((O18/2),2)</f>
        <v>0.43</v>
      </c>
      <c r="N18" s="78">
        <f>C18*M18</f>
        <v>2881</v>
      </c>
      <c r="O18" s="57">
        <f>SUM(K18:K19)</f>
        <v>0.8600000000000001</v>
      </c>
    </row>
    <row r="19" spans="1:15" ht="36" customHeight="1" thickBot="1" x14ac:dyDescent="0.35">
      <c r="A19" s="84"/>
      <c r="B19" s="85"/>
      <c r="C19" s="86"/>
      <c r="D19" s="87"/>
      <c r="E19" s="87"/>
      <c r="F19" s="52" t="s">
        <v>6</v>
      </c>
      <c r="G19" s="18" t="s">
        <v>15</v>
      </c>
      <c r="H19" s="54"/>
      <c r="I19" s="13" t="s">
        <v>47</v>
      </c>
      <c r="J19" s="20">
        <v>38109</v>
      </c>
      <c r="K19" s="21">
        <v>0.66</v>
      </c>
      <c r="L19" s="21">
        <f>C18*K19</f>
        <v>4422</v>
      </c>
      <c r="M19" s="77"/>
      <c r="N19" s="79"/>
      <c r="O19" s="16"/>
    </row>
    <row r="20" spans="1:15" ht="21" thickBot="1" x14ac:dyDescent="0.35">
      <c r="A20" s="83">
        <v>9</v>
      </c>
      <c r="B20" s="70" t="s">
        <v>42</v>
      </c>
      <c r="C20" s="72">
        <v>1675</v>
      </c>
      <c r="D20" s="74" t="s">
        <v>10</v>
      </c>
      <c r="E20" s="74">
        <v>225169</v>
      </c>
      <c r="F20" s="52" t="s">
        <v>5</v>
      </c>
      <c r="G20" s="11" t="s">
        <v>33</v>
      </c>
      <c r="H20" s="19"/>
      <c r="I20" s="13" t="s">
        <v>47</v>
      </c>
      <c r="J20" s="20">
        <v>45412</v>
      </c>
      <c r="K20" s="15">
        <v>1.55</v>
      </c>
      <c r="L20" s="15">
        <f>C20*K20</f>
        <v>2596.25</v>
      </c>
      <c r="M20" s="76">
        <f>ROUND((O20/2),2)</f>
        <v>2.5499999999999998</v>
      </c>
      <c r="N20" s="78">
        <f>C20*M20</f>
        <v>4271.25</v>
      </c>
      <c r="O20" s="57">
        <f>SUM(K20:K21)</f>
        <v>5.0999999999999996</v>
      </c>
    </row>
    <row r="21" spans="1:15" ht="52.8" customHeight="1" thickBot="1" x14ac:dyDescent="0.35">
      <c r="A21" s="84"/>
      <c r="B21" s="85"/>
      <c r="C21" s="86"/>
      <c r="D21" s="87"/>
      <c r="E21" s="87"/>
      <c r="F21" s="52" t="s">
        <v>6</v>
      </c>
      <c r="G21" s="18" t="s">
        <v>15</v>
      </c>
      <c r="H21" s="54"/>
      <c r="I21" s="13" t="s">
        <v>47</v>
      </c>
      <c r="J21" s="20">
        <v>38109</v>
      </c>
      <c r="K21" s="21">
        <v>3.55</v>
      </c>
      <c r="L21" s="21">
        <f>C20*K21</f>
        <v>5946.25</v>
      </c>
      <c r="M21" s="77"/>
      <c r="N21" s="79"/>
      <c r="O21" s="16"/>
    </row>
    <row r="22" spans="1:15" ht="21" thickBot="1" x14ac:dyDescent="0.35">
      <c r="A22" s="83">
        <v>10</v>
      </c>
      <c r="B22" s="70" t="s">
        <v>43</v>
      </c>
      <c r="C22" s="72">
        <v>1675</v>
      </c>
      <c r="D22" s="74" t="s">
        <v>10</v>
      </c>
      <c r="E22" s="74">
        <v>243934</v>
      </c>
      <c r="F22" s="52" t="s">
        <v>5</v>
      </c>
      <c r="G22" s="11" t="s">
        <v>33</v>
      </c>
      <c r="H22" s="19"/>
      <c r="I22" s="13" t="s">
        <v>47</v>
      </c>
      <c r="J22" s="20">
        <v>45412</v>
      </c>
      <c r="K22" s="15">
        <v>3.14</v>
      </c>
      <c r="L22" s="15">
        <f>C22*K22</f>
        <v>5259.5</v>
      </c>
      <c r="M22" s="76">
        <f>ROUND((O22/2),2)</f>
        <v>3.15</v>
      </c>
      <c r="N22" s="78">
        <f>C22*M22</f>
        <v>5276.25</v>
      </c>
      <c r="O22" s="57">
        <f>SUM(K22:K23)</f>
        <v>6.29</v>
      </c>
    </row>
    <row r="23" spans="1:15" ht="45.6" customHeight="1" thickBot="1" x14ac:dyDescent="0.35">
      <c r="A23" s="84"/>
      <c r="B23" s="85"/>
      <c r="C23" s="86"/>
      <c r="D23" s="87"/>
      <c r="E23" s="87"/>
      <c r="F23" s="52" t="s">
        <v>6</v>
      </c>
      <c r="G23" s="18" t="s">
        <v>15</v>
      </c>
      <c r="H23" s="54"/>
      <c r="I23" s="13" t="s">
        <v>47</v>
      </c>
      <c r="J23" s="20">
        <v>38109</v>
      </c>
      <c r="K23" s="21">
        <v>3.15</v>
      </c>
      <c r="L23" s="21">
        <f>C22*K23</f>
        <v>5276.25</v>
      </c>
      <c r="M23" s="77"/>
      <c r="N23" s="79"/>
      <c r="O23" s="16"/>
    </row>
    <row r="24" spans="1:15" ht="21" thickBot="1" x14ac:dyDescent="0.35">
      <c r="A24" s="83">
        <v>11</v>
      </c>
      <c r="B24" s="70" t="s">
        <v>44</v>
      </c>
      <c r="C24" s="72">
        <v>1675</v>
      </c>
      <c r="D24" s="74" t="s">
        <v>10</v>
      </c>
      <c r="E24" s="74">
        <v>445048</v>
      </c>
      <c r="F24" s="52" t="s">
        <v>5</v>
      </c>
      <c r="G24" s="11" t="s">
        <v>33</v>
      </c>
      <c r="H24" s="19"/>
      <c r="I24" s="13" t="s">
        <v>47</v>
      </c>
      <c r="J24" s="20">
        <v>45412</v>
      </c>
      <c r="K24" s="15">
        <v>1.5</v>
      </c>
      <c r="L24" s="15">
        <f>C24*K24</f>
        <v>2512.5</v>
      </c>
      <c r="M24" s="76">
        <f>ROUND((O24/2),2)</f>
        <v>1.85</v>
      </c>
      <c r="N24" s="78">
        <f>C24*M24</f>
        <v>3098.75</v>
      </c>
      <c r="O24" s="57">
        <f>SUM(K24:K25)</f>
        <v>3.69</v>
      </c>
    </row>
    <row r="25" spans="1:15" ht="21" thickBot="1" x14ac:dyDescent="0.35">
      <c r="A25" s="84"/>
      <c r="B25" s="85"/>
      <c r="C25" s="86"/>
      <c r="D25" s="87"/>
      <c r="E25" s="87"/>
      <c r="F25" s="52" t="s">
        <v>6</v>
      </c>
      <c r="G25" s="18" t="s">
        <v>15</v>
      </c>
      <c r="H25" s="54"/>
      <c r="I25" s="13" t="s">
        <v>47</v>
      </c>
      <c r="J25" s="20">
        <v>38109</v>
      </c>
      <c r="K25" s="21">
        <v>2.19</v>
      </c>
      <c r="L25" s="21">
        <f>C24*K25</f>
        <v>3668.25</v>
      </c>
      <c r="M25" s="77"/>
      <c r="N25" s="79"/>
      <c r="O25" s="16"/>
    </row>
    <row r="26" spans="1:15" ht="21" thickBot="1" x14ac:dyDescent="0.35">
      <c r="A26" s="83">
        <v>12</v>
      </c>
      <c r="B26" s="70" t="s">
        <v>57</v>
      </c>
      <c r="C26" s="72">
        <v>1675</v>
      </c>
      <c r="D26" s="74" t="s">
        <v>10</v>
      </c>
      <c r="E26" s="74">
        <v>461462</v>
      </c>
      <c r="F26" s="52" t="s">
        <v>5</v>
      </c>
      <c r="G26" s="11" t="s">
        <v>33</v>
      </c>
      <c r="H26" s="19"/>
      <c r="I26" s="13" t="s">
        <v>47</v>
      </c>
      <c r="J26" s="20">
        <v>45412</v>
      </c>
      <c r="K26" s="15">
        <v>1.97</v>
      </c>
      <c r="L26" s="15">
        <f>C26*K26</f>
        <v>3299.75</v>
      </c>
      <c r="M26" s="76">
        <f>ROUND((O26/2),2)</f>
        <v>2.74</v>
      </c>
      <c r="N26" s="78">
        <f>C26*M26</f>
        <v>4589.5</v>
      </c>
      <c r="O26" s="57">
        <f>SUM(K26:K27)</f>
        <v>5.47</v>
      </c>
    </row>
    <row r="27" spans="1:15" ht="37.200000000000003" customHeight="1" thickBot="1" x14ac:dyDescent="0.35">
      <c r="A27" s="84"/>
      <c r="B27" s="85"/>
      <c r="C27" s="86"/>
      <c r="D27" s="87"/>
      <c r="E27" s="87"/>
      <c r="F27" s="52" t="s">
        <v>6</v>
      </c>
      <c r="G27" s="18" t="s">
        <v>15</v>
      </c>
      <c r="H27" s="54"/>
      <c r="I27" s="13" t="s">
        <v>47</v>
      </c>
      <c r="J27" s="20">
        <v>38109</v>
      </c>
      <c r="K27" s="21">
        <v>3.5</v>
      </c>
      <c r="L27" s="21">
        <f>C26*K27</f>
        <v>5862.5</v>
      </c>
      <c r="M27" s="77"/>
      <c r="N27" s="79"/>
      <c r="O27" s="16"/>
    </row>
    <row r="28" spans="1:15" ht="21" thickBot="1" x14ac:dyDescent="0.35">
      <c r="A28" s="83">
        <v>13</v>
      </c>
      <c r="B28" s="70" t="s">
        <v>61</v>
      </c>
      <c r="C28" s="72">
        <v>1675</v>
      </c>
      <c r="D28" s="74" t="s">
        <v>10</v>
      </c>
      <c r="E28" s="74">
        <v>375733</v>
      </c>
      <c r="F28" s="52" t="s">
        <v>5</v>
      </c>
      <c r="G28" s="11" t="s">
        <v>33</v>
      </c>
      <c r="H28" s="19"/>
      <c r="I28" s="13" t="s">
        <v>47</v>
      </c>
      <c r="J28" s="20">
        <v>45412</v>
      </c>
      <c r="K28" s="15">
        <v>2.5</v>
      </c>
      <c r="L28" s="15">
        <f>C28*K28</f>
        <v>4187.5</v>
      </c>
      <c r="M28" s="76">
        <f>ROUND((O28/2),2)</f>
        <v>2.99</v>
      </c>
      <c r="N28" s="78">
        <f>C28*M28</f>
        <v>5008.25</v>
      </c>
      <c r="O28" s="57">
        <f>SUM(K28:K29)</f>
        <v>5.98</v>
      </c>
    </row>
    <row r="29" spans="1:15" ht="36" customHeight="1" thickBot="1" x14ac:dyDescent="0.35">
      <c r="A29" s="84"/>
      <c r="B29" s="85"/>
      <c r="C29" s="86"/>
      <c r="D29" s="87"/>
      <c r="E29" s="87"/>
      <c r="F29" s="52" t="s">
        <v>6</v>
      </c>
      <c r="G29" s="18" t="s">
        <v>15</v>
      </c>
      <c r="H29" s="54"/>
      <c r="I29" s="13" t="s">
        <v>47</v>
      </c>
      <c r="J29" s="20">
        <v>38109</v>
      </c>
      <c r="K29" s="21">
        <v>3.48</v>
      </c>
      <c r="L29" s="21">
        <f>C28*K29</f>
        <v>5829</v>
      </c>
      <c r="M29" s="77"/>
      <c r="N29" s="79"/>
      <c r="O29" s="16"/>
    </row>
    <row r="30" spans="1:15" ht="21" thickBot="1" x14ac:dyDescent="0.35">
      <c r="A30" s="83">
        <v>14</v>
      </c>
      <c r="B30" s="70" t="s">
        <v>45</v>
      </c>
      <c r="C30" s="72">
        <v>1675</v>
      </c>
      <c r="D30" s="74" t="s">
        <v>10</v>
      </c>
      <c r="E30" s="74">
        <v>430306</v>
      </c>
      <c r="F30" s="52" t="s">
        <v>5</v>
      </c>
      <c r="G30" s="11" t="s">
        <v>33</v>
      </c>
      <c r="H30" s="19"/>
      <c r="I30" s="13" t="s">
        <v>47</v>
      </c>
      <c r="J30" s="20">
        <v>45412</v>
      </c>
      <c r="K30" s="15">
        <v>3.6</v>
      </c>
      <c r="L30" s="15">
        <f>C30*K30</f>
        <v>6030</v>
      </c>
      <c r="M30" s="76">
        <f>ROUND((O30/2),2)</f>
        <v>3</v>
      </c>
      <c r="N30" s="78">
        <f>C30*M30</f>
        <v>5025</v>
      </c>
      <c r="O30" s="57">
        <f>SUM(K30:K31)</f>
        <v>6</v>
      </c>
    </row>
    <row r="31" spans="1:15" ht="39" customHeight="1" thickBot="1" x14ac:dyDescent="0.35">
      <c r="A31" s="84"/>
      <c r="B31" s="85"/>
      <c r="C31" s="86"/>
      <c r="D31" s="87"/>
      <c r="E31" s="87"/>
      <c r="F31" s="52" t="s">
        <v>6</v>
      </c>
      <c r="G31" s="18" t="s">
        <v>15</v>
      </c>
      <c r="H31" s="54"/>
      <c r="I31" s="13" t="s">
        <v>47</v>
      </c>
      <c r="J31" s="20">
        <v>38109</v>
      </c>
      <c r="K31" s="21">
        <v>2.4</v>
      </c>
      <c r="L31" s="21">
        <f>C30*K31</f>
        <v>4020</v>
      </c>
      <c r="M31" s="77"/>
      <c r="N31" s="79"/>
      <c r="O31" s="16"/>
    </row>
    <row r="32" spans="1:15" ht="39" customHeight="1" thickBot="1" x14ac:dyDescent="0.35">
      <c r="A32" s="83">
        <v>15</v>
      </c>
      <c r="B32" s="70" t="s">
        <v>46</v>
      </c>
      <c r="C32" s="72">
        <v>1675</v>
      </c>
      <c r="D32" s="74" t="s">
        <v>10</v>
      </c>
      <c r="E32" s="74">
        <v>483044</v>
      </c>
      <c r="F32" s="52" t="s">
        <v>5</v>
      </c>
      <c r="G32" s="11" t="s">
        <v>33</v>
      </c>
      <c r="H32" s="19"/>
      <c r="I32" s="13" t="s">
        <v>47</v>
      </c>
      <c r="J32" s="20">
        <v>45412</v>
      </c>
      <c r="K32" s="15">
        <v>9.26</v>
      </c>
      <c r="L32" s="15">
        <f>C32*K32</f>
        <v>15510.5</v>
      </c>
      <c r="M32" s="76">
        <f>ROUND((O32/2),2)</f>
        <v>9.58</v>
      </c>
      <c r="N32" s="78">
        <f>C32*M32</f>
        <v>16046.5</v>
      </c>
      <c r="O32" s="57">
        <f>SUM(K32:K33)</f>
        <v>19.16</v>
      </c>
    </row>
    <row r="33" spans="1:15" ht="39" customHeight="1" thickBot="1" x14ac:dyDescent="0.35">
      <c r="A33" s="84"/>
      <c r="B33" s="85"/>
      <c r="C33" s="86"/>
      <c r="D33" s="87"/>
      <c r="E33" s="87"/>
      <c r="F33" s="52" t="s">
        <v>6</v>
      </c>
      <c r="G33" s="18" t="s">
        <v>15</v>
      </c>
      <c r="H33" s="54"/>
      <c r="I33" s="13" t="s">
        <v>47</v>
      </c>
      <c r="J33" s="20">
        <v>38109</v>
      </c>
      <c r="K33" s="21">
        <v>9.9</v>
      </c>
      <c r="L33" s="21">
        <f>C32*K33</f>
        <v>16582.5</v>
      </c>
      <c r="M33" s="77"/>
      <c r="N33" s="79"/>
      <c r="O33" s="16"/>
    </row>
    <row r="34" spans="1:15" ht="21" thickBot="1" x14ac:dyDescent="0.35">
      <c r="A34" s="83">
        <v>16</v>
      </c>
      <c r="B34" s="70" t="s">
        <v>72</v>
      </c>
      <c r="C34" s="72">
        <v>1675</v>
      </c>
      <c r="D34" s="74" t="s">
        <v>10</v>
      </c>
      <c r="E34" s="74">
        <v>252145</v>
      </c>
      <c r="F34" s="52" t="s">
        <v>5</v>
      </c>
      <c r="G34" s="18" t="s">
        <v>33</v>
      </c>
      <c r="H34" s="19"/>
      <c r="I34" s="65" t="s">
        <v>47</v>
      </c>
      <c r="J34" s="20">
        <v>45415</v>
      </c>
      <c r="K34" s="15">
        <v>28.9</v>
      </c>
      <c r="L34" s="15">
        <f>C34*K34</f>
        <v>48407.5</v>
      </c>
      <c r="M34" s="76">
        <f>ROUND((O34/2),2)</f>
        <v>27.45</v>
      </c>
      <c r="N34" s="78">
        <f>C34*M34</f>
        <v>45978.75</v>
      </c>
      <c r="O34" s="57">
        <f>SUM(K34:K35)</f>
        <v>54.89</v>
      </c>
    </row>
    <row r="35" spans="1:15" ht="42.6" customHeight="1" thickBot="1" x14ac:dyDescent="0.35">
      <c r="A35" s="131"/>
      <c r="B35" s="71"/>
      <c r="C35" s="73"/>
      <c r="D35" s="75"/>
      <c r="E35" s="75"/>
      <c r="F35" s="53" t="s">
        <v>6</v>
      </c>
      <c r="G35" s="64" t="s">
        <v>15</v>
      </c>
      <c r="H35" s="35"/>
      <c r="I35" s="65" t="s">
        <v>47</v>
      </c>
      <c r="J35" s="66">
        <v>45415</v>
      </c>
      <c r="K35" s="67">
        <v>25.99</v>
      </c>
      <c r="L35" s="67">
        <f>C34*K35</f>
        <v>43533.25</v>
      </c>
      <c r="M35" s="77"/>
      <c r="N35" s="79"/>
      <c r="O35" s="16"/>
    </row>
    <row r="36" spans="1:15" ht="16.2" thickBot="1" x14ac:dyDescent="0.35">
      <c r="A36" s="128" t="s">
        <v>24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  <c r="N36" s="36">
        <f>SUM(N4:N35)</f>
        <v>130398.75</v>
      </c>
    </row>
    <row r="37" spans="1:15" ht="21" x14ac:dyDescent="0.4">
      <c r="A37" s="37" t="s">
        <v>28</v>
      </c>
      <c r="B37" s="123" t="s">
        <v>31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</row>
    <row r="38" spans="1:15" x14ac:dyDescent="0.3">
      <c r="A38" s="124" t="s">
        <v>22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</row>
    <row r="39" spans="1:15" x14ac:dyDescent="0.3">
      <c r="A39" s="27"/>
      <c r="B39" s="9"/>
      <c r="C39" s="7"/>
      <c r="D39" s="9"/>
      <c r="E39" s="9"/>
      <c r="F39" s="28"/>
      <c r="G39" s="29"/>
      <c r="H39" s="6"/>
      <c r="I39" s="7"/>
      <c r="J39" s="7"/>
      <c r="K39" s="8"/>
      <c r="L39" s="9"/>
      <c r="M39" s="9"/>
      <c r="N39" s="9"/>
    </row>
    <row r="40" spans="1:15" ht="15.6" x14ac:dyDescent="0.3">
      <c r="A40" s="110" t="s">
        <v>18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</row>
    <row r="41" spans="1:15" x14ac:dyDescent="0.3">
      <c r="A41" s="111" t="s">
        <v>58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</row>
    <row r="42" spans="1:15" x14ac:dyDescent="0.3">
      <c r="A42" s="112" t="s">
        <v>19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</row>
    <row r="43" spans="1:15" x14ac:dyDescent="0.3">
      <c r="A43" s="113" t="s">
        <v>26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</row>
    <row r="44" spans="1:15" x14ac:dyDescent="0.3">
      <c r="A44" s="114" t="s">
        <v>59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</row>
    <row r="45" spans="1:15" x14ac:dyDescent="0.3">
      <c r="A45" s="114" t="s">
        <v>25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</row>
    <row r="46" spans="1:15" x14ac:dyDescent="0.3">
      <c r="A46" s="116" t="s">
        <v>14</v>
      </c>
      <c r="B46" s="117"/>
      <c r="C46" s="118"/>
      <c r="D46" s="106" t="s">
        <v>60</v>
      </c>
      <c r="E46" s="107"/>
      <c r="F46" s="107"/>
      <c r="G46" s="108"/>
      <c r="H46" s="109"/>
      <c r="I46" s="107"/>
      <c r="J46" s="108"/>
      <c r="K46" s="109"/>
      <c r="L46" s="107"/>
      <c r="M46" s="107"/>
      <c r="N46" s="108"/>
    </row>
    <row r="47" spans="1:15" x14ac:dyDescent="0.3">
      <c r="A47" s="119"/>
      <c r="B47" s="120"/>
      <c r="C47" s="121"/>
      <c r="D47" s="109"/>
      <c r="E47" s="107"/>
      <c r="F47" s="107"/>
      <c r="G47" s="108"/>
      <c r="H47" s="109"/>
      <c r="I47" s="107"/>
      <c r="J47" s="108"/>
      <c r="K47" s="109"/>
      <c r="L47" s="107"/>
      <c r="M47" s="107"/>
      <c r="N47" s="108"/>
    </row>
    <row r="48" spans="1:15" x14ac:dyDescent="0.3">
      <c r="A48" s="122" t="s">
        <v>23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</row>
    <row r="49" spans="1:14" x14ac:dyDescent="0.3">
      <c r="A49" s="30" t="s">
        <v>12</v>
      </c>
      <c r="B49" s="102">
        <f ca="1">TODAY()</f>
        <v>45418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4"/>
    </row>
  </sheetData>
  <mergeCells count="131">
    <mergeCell ref="A48:N48"/>
    <mergeCell ref="B49:N49"/>
    <mergeCell ref="A43:N43"/>
    <mergeCell ref="A44:N44"/>
    <mergeCell ref="A45:N45"/>
    <mergeCell ref="A46:C47"/>
    <mergeCell ref="D46:G46"/>
    <mergeCell ref="H46:J46"/>
    <mergeCell ref="K46:N46"/>
    <mergeCell ref="D47:G47"/>
    <mergeCell ref="H47:J47"/>
    <mergeCell ref="K47:N47"/>
    <mergeCell ref="A36:M36"/>
    <mergeCell ref="B37:N37"/>
    <mergeCell ref="A38:N38"/>
    <mergeCell ref="A40:N40"/>
    <mergeCell ref="A41:N41"/>
    <mergeCell ref="A42:N42"/>
    <mergeCell ref="N30:N31"/>
    <mergeCell ref="A34:A35"/>
    <mergeCell ref="B34:B35"/>
    <mergeCell ref="C34:C35"/>
    <mergeCell ref="D34:D35"/>
    <mergeCell ref="E34:E35"/>
    <mergeCell ref="M34:M35"/>
    <mergeCell ref="N34:N35"/>
    <mergeCell ref="A30:A31"/>
    <mergeCell ref="B30:B31"/>
    <mergeCell ref="C30:C31"/>
    <mergeCell ref="D30:D31"/>
    <mergeCell ref="E30:E31"/>
    <mergeCell ref="M30:M31"/>
    <mergeCell ref="N26:N27"/>
    <mergeCell ref="A28:A29"/>
    <mergeCell ref="B28:B29"/>
    <mergeCell ref="C28:C29"/>
    <mergeCell ref="D28:D29"/>
    <mergeCell ref="E28:E29"/>
    <mergeCell ref="M28:M29"/>
    <mergeCell ref="N28:N29"/>
    <mergeCell ref="A26:A27"/>
    <mergeCell ref="B26:B27"/>
    <mergeCell ref="C26:C27"/>
    <mergeCell ref="D26:D27"/>
    <mergeCell ref="E26:E27"/>
    <mergeCell ref="M26:M27"/>
    <mergeCell ref="N22:N23"/>
    <mergeCell ref="A24:A25"/>
    <mergeCell ref="B24:B25"/>
    <mergeCell ref="C24:C25"/>
    <mergeCell ref="D24:D25"/>
    <mergeCell ref="E24:E25"/>
    <mergeCell ref="M24:M25"/>
    <mergeCell ref="N24:N25"/>
    <mergeCell ref="A22:A23"/>
    <mergeCell ref="B22:B23"/>
    <mergeCell ref="C22:C23"/>
    <mergeCell ref="D22:D23"/>
    <mergeCell ref="E22:E23"/>
    <mergeCell ref="M22:M23"/>
    <mergeCell ref="N18:N19"/>
    <mergeCell ref="A20:A21"/>
    <mergeCell ref="B20:B21"/>
    <mergeCell ref="C20:C21"/>
    <mergeCell ref="D20:D21"/>
    <mergeCell ref="E20:E21"/>
    <mergeCell ref="M20:M21"/>
    <mergeCell ref="N20:N21"/>
    <mergeCell ref="A18:A19"/>
    <mergeCell ref="B18:B19"/>
    <mergeCell ref="C18:C19"/>
    <mergeCell ref="D18:D19"/>
    <mergeCell ref="E18:E19"/>
    <mergeCell ref="M18:M19"/>
    <mergeCell ref="N14:N15"/>
    <mergeCell ref="A16:A17"/>
    <mergeCell ref="B16:B17"/>
    <mergeCell ref="C16:C17"/>
    <mergeCell ref="D16:D17"/>
    <mergeCell ref="E16:E17"/>
    <mergeCell ref="M16:M17"/>
    <mergeCell ref="N16:N17"/>
    <mergeCell ref="A14:A15"/>
    <mergeCell ref="B14:B15"/>
    <mergeCell ref="C14:C15"/>
    <mergeCell ref="D14:D15"/>
    <mergeCell ref="E14:E15"/>
    <mergeCell ref="M14:M15"/>
    <mergeCell ref="B6:B7"/>
    <mergeCell ref="C6:C7"/>
    <mergeCell ref="D6:D7"/>
    <mergeCell ref="E6:E7"/>
    <mergeCell ref="M6:M7"/>
    <mergeCell ref="N10:N11"/>
    <mergeCell ref="A12:A13"/>
    <mergeCell ref="B12:B13"/>
    <mergeCell ref="C12:C13"/>
    <mergeCell ref="D12:D13"/>
    <mergeCell ref="E12:E13"/>
    <mergeCell ref="M12:M13"/>
    <mergeCell ref="N12:N13"/>
    <mergeCell ref="A10:A11"/>
    <mergeCell ref="B10:B11"/>
    <mergeCell ref="C10:C11"/>
    <mergeCell ref="D10:D11"/>
    <mergeCell ref="M10:M11"/>
    <mergeCell ref="E10:E11"/>
    <mergeCell ref="A1:N1"/>
    <mergeCell ref="A4:A5"/>
    <mergeCell ref="B4:B5"/>
    <mergeCell ref="C4:C5"/>
    <mergeCell ref="D4:D5"/>
    <mergeCell ref="E4:E5"/>
    <mergeCell ref="M4:M5"/>
    <mergeCell ref="N4:N5"/>
    <mergeCell ref="A32:A33"/>
    <mergeCell ref="B32:B33"/>
    <mergeCell ref="C32:C33"/>
    <mergeCell ref="D32:D33"/>
    <mergeCell ref="M32:M33"/>
    <mergeCell ref="E32:E33"/>
    <mergeCell ref="N32:N33"/>
    <mergeCell ref="N6:N7"/>
    <mergeCell ref="A8:A9"/>
    <mergeCell ref="B8:B9"/>
    <mergeCell ref="C8:C9"/>
    <mergeCell ref="D8:D9"/>
    <mergeCell ref="E8:E9"/>
    <mergeCell ref="M8:M9"/>
    <mergeCell ref="N8:N9"/>
    <mergeCell ref="A6:A7"/>
  </mergeCells>
  <dataValidations count="1">
    <dataValidation type="list" allowBlank="1" showInputMessage="1" showErrorMessage="1" promptTitle="Selecione a lei correspondente" prompt="Por favor, selecione a lei que a qual está sendo instruindo o processo de aquisição/contratação. Lei 8.666/93 (antiga) ou Lei 14.133/21 (nova lei de licitações)" sqref="B37" xr:uid="{3E345A70-2732-46E1-9815-F55ADB3BB829}">
      <formula1>$B$69:$B$70</formula1>
    </dataValidation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E2B61-39F0-4074-B125-53B2453FDE84}">
  <dimension ref="A1:O39"/>
  <sheetViews>
    <sheetView workbookViewId="0">
      <selection sqref="A1:N1"/>
    </sheetView>
  </sheetViews>
  <sheetFormatPr defaultRowHeight="14.4" x14ac:dyDescent="0.3"/>
  <cols>
    <col min="1" max="1" width="4.21875" customWidth="1"/>
    <col min="2" max="2" width="48.21875" customWidth="1"/>
    <col min="12" max="12" width="11.88671875" customWidth="1"/>
    <col min="14" max="14" width="16.33203125" customWidth="1"/>
  </cols>
  <sheetData>
    <row r="1" spans="1:15" ht="19.8" x14ac:dyDescent="0.3">
      <c r="A1" s="90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5" ht="15" thickBot="1" x14ac:dyDescent="0.35">
      <c r="A2" s="3"/>
      <c r="B2" s="3"/>
      <c r="C2" s="4"/>
      <c r="D2" s="3"/>
      <c r="E2" s="3"/>
      <c r="F2" s="3"/>
      <c r="G2" s="5"/>
      <c r="H2" s="6"/>
      <c r="I2" s="7"/>
      <c r="J2" s="7"/>
      <c r="K2" s="7"/>
      <c r="L2" s="7"/>
      <c r="M2" s="7"/>
      <c r="N2" s="8"/>
    </row>
    <row r="3" spans="1:15" ht="33" thickBot="1" x14ac:dyDescent="0.35">
      <c r="A3" s="42" t="s">
        <v>0</v>
      </c>
      <c r="B3" s="43" t="s">
        <v>1</v>
      </c>
      <c r="C3" s="44" t="s">
        <v>9</v>
      </c>
      <c r="D3" s="44" t="s">
        <v>10</v>
      </c>
      <c r="E3" s="45" t="s">
        <v>20</v>
      </c>
      <c r="F3" s="46"/>
      <c r="G3" s="44" t="s">
        <v>2</v>
      </c>
      <c r="H3" s="47" t="s">
        <v>3</v>
      </c>
      <c r="I3" s="43" t="s">
        <v>21</v>
      </c>
      <c r="J3" s="44" t="s">
        <v>4</v>
      </c>
      <c r="K3" s="48" t="s">
        <v>13</v>
      </c>
      <c r="L3" s="43" t="s">
        <v>7</v>
      </c>
      <c r="M3" s="49" t="s">
        <v>11</v>
      </c>
      <c r="N3" s="50" t="s">
        <v>8</v>
      </c>
    </row>
    <row r="4" spans="1:15" ht="21" thickBot="1" x14ac:dyDescent="0.35">
      <c r="A4" s="83">
        <v>1</v>
      </c>
      <c r="B4" s="70" t="s">
        <v>48</v>
      </c>
      <c r="C4" s="72">
        <v>9150</v>
      </c>
      <c r="D4" s="74" t="s">
        <v>10</v>
      </c>
      <c r="E4" s="74">
        <v>241130</v>
      </c>
      <c r="F4" s="52" t="s">
        <v>5</v>
      </c>
      <c r="G4" s="11" t="s">
        <v>33</v>
      </c>
      <c r="H4" s="19"/>
      <c r="I4" s="13" t="s">
        <v>47</v>
      </c>
      <c r="J4" s="20">
        <v>45412</v>
      </c>
      <c r="K4" s="15">
        <v>4.55</v>
      </c>
      <c r="L4" s="15">
        <f>C4*K4</f>
        <v>41632.5</v>
      </c>
      <c r="M4" s="76">
        <f>ROUND((O4/2),2)</f>
        <v>5.09</v>
      </c>
      <c r="N4" s="78">
        <f>C4*M4</f>
        <v>46573.5</v>
      </c>
      <c r="O4" s="57">
        <f>SUM(K4:K5)</f>
        <v>10.18</v>
      </c>
    </row>
    <row r="5" spans="1:15" ht="73.8" customHeight="1" thickBot="1" x14ac:dyDescent="0.35">
      <c r="A5" s="84"/>
      <c r="B5" s="85"/>
      <c r="C5" s="86"/>
      <c r="D5" s="87"/>
      <c r="E5" s="87"/>
      <c r="F5" s="52" t="s">
        <v>6</v>
      </c>
      <c r="G5" s="18" t="s">
        <v>15</v>
      </c>
      <c r="H5" s="54"/>
      <c r="I5" s="13" t="s">
        <v>47</v>
      </c>
      <c r="J5" s="20">
        <v>38109</v>
      </c>
      <c r="K5" s="21">
        <v>5.63</v>
      </c>
      <c r="L5" s="21">
        <f>C4*K5</f>
        <v>51514.5</v>
      </c>
      <c r="M5" s="77"/>
      <c r="N5" s="79"/>
      <c r="O5" s="16"/>
    </row>
    <row r="6" spans="1:15" ht="21" thickBot="1" x14ac:dyDescent="0.35">
      <c r="A6" s="83">
        <v>2</v>
      </c>
      <c r="B6" s="70" t="s">
        <v>49</v>
      </c>
      <c r="C6" s="72">
        <v>3050</v>
      </c>
      <c r="D6" s="74" t="s">
        <v>10</v>
      </c>
      <c r="E6" s="88">
        <v>394469</v>
      </c>
      <c r="F6" s="52" t="s">
        <v>5</v>
      </c>
      <c r="G6" s="11" t="s">
        <v>33</v>
      </c>
      <c r="H6" s="19"/>
      <c r="I6" s="13" t="s">
        <v>47</v>
      </c>
      <c r="J6" s="20" t="s">
        <v>50</v>
      </c>
      <c r="K6" s="15">
        <v>0.72</v>
      </c>
      <c r="L6" s="15">
        <f>C6*K6</f>
        <v>2196</v>
      </c>
      <c r="M6" s="76">
        <f>ROUND((O6/2),2)</f>
        <v>0.95</v>
      </c>
      <c r="N6" s="78">
        <f>C6*M6</f>
        <v>2897.5</v>
      </c>
      <c r="O6" s="57">
        <f>SUM(K6:K7)</f>
        <v>1.9</v>
      </c>
    </row>
    <row r="7" spans="1:15" ht="42" customHeight="1" thickBot="1" x14ac:dyDescent="0.35">
      <c r="A7" s="84"/>
      <c r="B7" s="85"/>
      <c r="C7" s="86"/>
      <c r="D7" s="87"/>
      <c r="E7" s="89"/>
      <c r="F7" s="52" t="s">
        <v>6</v>
      </c>
      <c r="G7" s="18" t="s">
        <v>15</v>
      </c>
      <c r="H7" s="54"/>
      <c r="I7" s="13" t="s">
        <v>47</v>
      </c>
      <c r="J7" s="20">
        <v>38109</v>
      </c>
      <c r="K7" s="21">
        <v>1.18</v>
      </c>
      <c r="L7" s="21">
        <f>C6*K7</f>
        <v>3599</v>
      </c>
      <c r="M7" s="77"/>
      <c r="N7" s="79"/>
      <c r="O7" s="16"/>
    </row>
    <row r="8" spans="1:15" ht="21" thickBot="1" x14ac:dyDescent="0.35">
      <c r="A8" s="83">
        <v>3</v>
      </c>
      <c r="B8" s="70" t="s">
        <v>40</v>
      </c>
      <c r="C8" s="72">
        <v>3050</v>
      </c>
      <c r="D8" s="74" t="s">
        <v>10</v>
      </c>
      <c r="E8" s="74">
        <v>368747</v>
      </c>
      <c r="F8" s="52" t="s">
        <v>5</v>
      </c>
      <c r="G8" s="11" t="s">
        <v>33</v>
      </c>
      <c r="H8" s="19"/>
      <c r="I8" s="13" t="s">
        <v>47</v>
      </c>
      <c r="J8" s="20">
        <v>45412</v>
      </c>
      <c r="K8" s="15">
        <v>4.5</v>
      </c>
      <c r="L8" s="15">
        <f>C8*K8</f>
        <v>13725</v>
      </c>
      <c r="M8" s="76">
        <f>ROUND((O8/2),2)</f>
        <v>4.79</v>
      </c>
      <c r="N8" s="78">
        <f>C8*M8</f>
        <v>14609.5</v>
      </c>
      <c r="O8" s="57">
        <f>SUM(K8:K9)</f>
        <v>9.58</v>
      </c>
    </row>
    <row r="9" spans="1:15" ht="36.6" customHeight="1" thickBot="1" x14ac:dyDescent="0.35">
      <c r="A9" s="84"/>
      <c r="B9" s="85"/>
      <c r="C9" s="86"/>
      <c r="D9" s="87"/>
      <c r="E9" s="87"/>
      <c r="F9" s="52" t="s">
        <v>6</v>
      </c>
      <c r="G9" s="18" t="s">
        <v>15</v>
      </c>
      <c r="H9" s="54"/>
      <c r="I9" s="13" t="s">
        <v>47</v>
      </c>
      <c r="J9" s="20">
        <v>38109</v>
      </c>
      <c r="K9" s="21">
        <v>5.08</v>
      </c>
      <c r="L9" s="21">
        <f>C8*K9</f>
        <v>15494</v>
      </c>
      <c r="M9" s="77"/>
      <c r="N9" s="79"/>
      <c r="O9" s="16"/>
    </row>
    <row r="10" spans="1:15" ht="21" thickBot="1" x14ac:dyDescent="0.35">
      <c r="A10" s="83">
        <v>4</v>
      </c>
      <c r="B10" s="70" t="s">
        <v>41</v>
      </c>
      <c r="C10" s="72">
        <v>12200</v>
      </c>
      <c r="D10" s="74" t="s">
        <v>10</v>
      </c>
      <c r="E10" s="74">
        <v>428204</v>
      </c>
      <c r="F10" s="52" t="s">
        <v>5</v>
      </c>
      <c r="G10" s="11" t="s">
        <v>33</v>
      </c>
      <c r="H10" s="19"/>
      <c r="I10" s="13" t="s">
        <v>47</v>
      </c>
      <c r="J10" s="20">
        <v>45412</v>
      </c>
      <c r="K10" s="15">
        <v>0.2</v>
      </c>
      <c r="L10" s="15">
        <f>C10*K10</f>
        <v>2440</v>
      </c>
      <c r="M10" s="76">
        <f>ROUND((O10/2),2)</f>
        <v>0.43</v>
      </c>
      <c r="N10" s="78">
        <f>C10*M10</f>
        <v>5246</v>
      </c>
      <c r="O10" s="57">
        <f>SUM(K10:K11)</f>
        <v>0.8600000000000001</v>
      </c>
    </row>
    <row r="11" spans="1:15" ht="26.4" customHeight="1" thickBot="1" x14ac:dyDescent="0.35">
      <c r="A11" s="84"/>
      <c r="B11" s="85"/>
      <c r="C11" s="86"/>
      <c r="D11" s="87"/>
      <c r="E11" s="87"/>
      <c r="F11" s="52" t="s">
        <v>6</v>
      </c>
      <c r="G11" s="18" t="s">
        <v>15</v>
      </c>
      <c r="H11" s="54"/>
      <c r="I11" s="13" t="s">
        <v>47</v>
      </c>
      <c r="J11" s="20">
        <v>38109</v>
      </c>
      <c r="K11" s="21">
        <v>0.66</v>
      </c>
      <c r="L11" s="21">
        <f>C10*K11</f>
        <v>8052</v>
      </c>
      <c r="M11" s="77"/>
      <c r="N11" s="79"/>
      <c r="O11" s="16"/>
    </row>
    <row r="12" spans="1:15" ht="21" thickBot="1" x14ac:dyDescent="0.35">
      <c r="A12" s="83">
        <v>5</v>
      </c>
      <c r="B12" s="70" t="s">
        <v>51</v>
      </c>
      <c r="C12" s="72">
        <v>6100</v>
      </c>
      <c r="D12" s="74" t="s">
        <v>10</v>
      </c>
      <c r="E12" s="74">
        <v>462546</v>
      </c>
      <c r="F12" s="52" t="s">
        <v>5</v>
      </c>
      <c r="G12" s="11" t="s">
        <v>33</v>
      </c>
      <c r="H12" s="19"/>
      <c r="I12" s="13" t="s">
        <v>47</v>
      </c>
      <c r="J12" s="20">
        <v>45412</v>
      </c>
      <c r="K12" s="15">
        <v>0.59</v>
      </c>
      <c r="L12" s="15">
        <f>C12*K12</f>
        <v>3599</v>
      </c>
      <c r="M12" s="76">
        <f>ROUND((O12/2),2)</f>
        <v>0.67</v>
      </c>
      <c r="N12" s="78">
        <f>C12*M12</f>
        <v>4087.0000000000005</v>
      </c>
      <c r="O12" s="57">
        <f>SUM(K12:K13)</f>
        <v>1.3399999999999999</v>
      </c>
    </row>
    <row r="13" spans="1:15" ht="27.6" customHeight="1" thickBot="1" x14ac:dyDescent="0.35">
      <c r="A13" s="84"/>
      <c r="B13" s="85"/>
      <c r="C13" s="86"/>
      <c r="D13" s="87"/>
      <c r="E13" s="87"/>
      <c r="F13" s="52" t="s">
        <v>6</v>
      </c>
      <c r="G13" s="18" t="s">
        <v>15</v>
      </c>
      <c r="H13" s="54"/>
      <c r="I13" s="13" t="s">
        <v>47</v>
      </c>
      <c r="J13" s="20">
        <v>38109</v>
      </c>
      <c r="K13" s="21">
        <v>0.75</v>
      </c>
      <c r="L13" s="21">
        <f>C12*K13</f>
        <v>4575</v>
      </c>
      <c r="M13" s="77"/>
      <c r="N13" s="79"/>
      <c r="O13" s="16"/>
    </row>
    <row r="14" spans="1:15" ht="21" thickBot="1" x14ac:dyDescent="0.35">
      <c r="A14" s="94">
        <v>6</v>
      </c>
      <c r="B14" s="96" t="s">
        <v>34</v>
      </c>
      <c r="C14" s="98">
        <v>3050</v>
      </c>
      <c r="D14" s="93" t="s">
        <v>10</v>
      </c>
      <c r="E14" s="93">
        <v>344642</v>
      </c>
      <c r="F14" s="51" t="s">
        <v>5</v>
      </c>
      <c r="G14" s="11" t="s">
        <v>33</v>
      </c>
      <c r="H14" s="12" t="s">
        <v>16</v>
      </c>
      <c r="I14" s="13" t="s">
        <v>47</v>
      </c>
      <c r="J14" s="14">
        <v>45412</v>
      </c>
      <c r="K14" s="15">
        <v>0.49</v>
      </c>
      <c r="L14" s="15">
        <f>C14*K14</f>
        <v>1494.5</v>
      </c>
      <c r="M14" s="76">
        <f>ROUND((O14/2),2)</f>
        <v>0.66</v>
      </c>
      <c r="N14" s="78">
        <f>C14*M14</f>
        <v>2013</v>
      </c>
      <c r="O14" s="57">
        <f>SUM(K14:K15)</f>
        <v>1.31</v>
      </c>
    </row>
    <row r="15" spans="1:15" ht="40.799999999999997" customHeight="1" thickBot="1" x14ac:dyDescent="0.35">
      <c r="A15" s="95"/>
      <c r="B15" s="99"/>
      <c r="C15" s="73"/>
      <c r="D15" s="75"/>
      <c r="E15" s="75"/>
      <c r="F15" s="52" t="s">
        <v>6</v>
      </c>
      <c r="G15" s="18" t="s">
        <v>15</v>
      </c>
      <c r="H15" s="19"/>
      <c r="I15" s="13" t="s">
        <v>47</v>
      </c>
      <c r="J15" s="20">
        <v>38109</v>
      </c>
      <c r="K15" s="21">
        <v>0.82</v>
      </c>
      <c r="L15" s="21">
        <f>C14*K15</f>
        <v>2501</v>
      </c>
      <c r="M15" s="77"/>
      <c r="N15" s="79"/>
      <c r="O15" s="16"/>
    </row>
    <row r="16" spans="1:15" ht="21" thickBot="1" x14ac:dyDescent="0.35">
      <c r="A16" s="94">
        <v>7</v>
      </c>
      <c r="B16" s="96" t="s">
        <v>35</v>
      </c>
      <c r="C16" s="98">
        <v>6100</v>
      </c>
      <c r="D16" s="93" t="s">
        <v>10</v>
      </c>
      <c r="E16" s="93">
        <v>483433</v>
      </c>
      <c r="F16" s="51" t="s">
        <v>5</v>
      </c>
      <c r="G16" s="11" t="s">
        <v>33</v>
      </c>
      <c r="H16" s="12" t="s">
        <v>16</v>
      </c>
      <c r="I16" s="13" t="s">
        <v>47</v>
      </c>
      <c r="J16" s="14">
        <v>45412</v>
      </c>
      <c r="K16" s="15">
        <v>0.31</v>
      </c>
      <c r="L16" s="15">
        <f>C16*K16</f>
        <v>1891</v>
      </c>
      <c r="M16" s="76">
        <f>ROUND((O16/2),2)</f>
        <v>0.51</v>
      </c>
      <c r="N16" s="78">
        <f>C16*M16</f>
        <v>3111</v>
      </c>
      <c r="O16" s="57">
        <f>SUM(K16:K17)</f>
        <v>1.02</v>
      </c>
    </row>
    <row r="17" spans="1:15" ht="31.2" customHeight="1" thickBot="1" x14ac:dyDescent="0.35">
      <c r="A17" s="95"/>
      <c r="B17" s="99"/>
      <c r="C17" s="100"/>
      <c r="D17" s="75"/>
      <c r="E17" s="75"/>
      <c r="F17" s="52" t="s">
        <v>6</v>
      </c>
      <c r="G17" s="18" t="s">
        <v>15</v>
      </c>
      <c r="H17" s="19"/>
      <c r="I17" s="13" t="s">
        <v>47</v>
      </c>
      <c r="J17" s="20">
        <v>38109</v>
      </c>
      <c r="K17" s="21">
        <v>0.71</v>
      </c>
      <c r="L17" s="21">
        <f>C16*K17</f>
        <v>4331</v>
      </c>
      <c r="M17" s="77"/>
      <c r="N17" s="79"/>
      <c r="O17" s="16"/>
    </row>
    <row r="18" spans="1:15" ht="21" thickBot="1" x14ac:dyDescent="0.35">
      <c r="A18" s="94">
        <v>8</v>
      </c>
      <c r="B18" s="70" t="s">
        <v>37</v>
      </c>
      <c r="C18" s="72">
        <v>3050</v>
      </c>
      <c r="D18" s="74" t="s">
        <v>10</v>
      </c>
      <c r="E18" s="74">
        <v>386956</v>
      </c>
      <c r="F18" s="52" t="s">
        <v>5</v>
      </c>
      <c r="G18" s="11" t="s">
        <v>33</v>
      </c>
      <c r="H18" s="55" t="s">
        <v>16</v>
      </c>
      <c r="I18" s="13" t="s">
        <v>47</v>
      </c>
      <c r="J18" s="20">
        <v>45412</v>
      </c>
      <c r="K18" s="15">
        <v>2.11</v>
      </c>
      <c r="L18" s="15">
        <f>C18*K18</f>
        <v>6435.5</v>
      </c>
      <c r="M18" s="76">
        <f>ROUND((O18/2),2)</f>
        <v>2.1800000000000002</v>
      </c>
      <c r="N18" s="78">
        <f>C18*M18</f>
        <v>6649.0000000000009</v>
      </c>
      <c r="O18" s="57">
        <f>SUM(K18:K19)</f>
        <v>4.3599999999999994</v>
      </c>
    </row>
    <row r="19" spans="1:15" ht="41.4" customHeight="1" thickBot="1" x14ac:dyDescent="0.35">
      <c r="A19" s="95"/>
      <c r="B19" s="85"/>
      <c r="C19" s="86"/>
      <c r="D19" s="87"/>
      <c r="E19" s="87"/>
      <c r="F19" s="52" t="s">
        <v>6</v>
      </c>
      <c r="G19" s="18" t="s">
        <v>15</v>
      </c>
      <c r="H19" s="19"/>
      <c r="I19" s="13" t="s">
        <v>47</v>
      </c>
      <c r="J19" s="20">
        <v>38109</v>
      </c>
      <c r="K19" s="21">
        <v>2.25</v>
      </c>
      <c r="L19" s="21">
        <f>C18*K19</f>
        <v>6862.5</v>
      </c>
      <c r="M19" s="77"/>
      <c r="N19" s="79"/>
      <c r="O19" s="16"/>
    </row>
    <row r="20" spans="1:15" ht="21" thickBot="1" x14ac:dyDescent="0.35">
      <c r="A20" s="83">
        <v>9</v>
      </c>
      <c r="B20" s="70" t="s">
        <v>57</v>
      </c>
      <c r="C20" s="72">
        <v>3050</v>
      </c>
      <c r="D20" s="74" t="s">
        <v>10</v>
      </c>
      <c r="E20" s="74">
        <v>461462</v>
      </c>
      <c r="F20" s="52" t="s">
        <v>5</v>
      </c>
      <c r="G20" s="11" t="s">
        <v>33</v>
      </c>
      <c r="H20" s="19"/>
      <c r="I20" s="13" t="s">
        <v>47</v>
      </c>
      <c r="J20" s="20">
        <v>45412</v>
      </c>
      <c r="K20" s="15">
        <v>1.97</v>
      </c>
      <c r="L20" s="15">
        <f>C20*K20</f>
        <v>6008.5</v>
      </c>
      <c r="M20" s="76">
        <f>ROUND((O20/2),2)</f>
        <v>2.74</v>
      </c>
      <c r="N20" s="78">
        <f>C20*M20</f>
        <v>8357</v>
      </c>
      <c r="O20" s="57">
        <f>SUM(K20:K21)</f>
        <v>5.47</v>
      </c>
    </row>
    <row r="21" spans="1:15" ht="30.6" customHeight="1" thickBot="1" x14ac:dyDescent="0.35">
      <c r="A21" s="84"/>
      <c r="B21" s="85"/>
      <c r="C21" s="86"/>
      <c r="D21" s="87"/>
      <c r="E21" s="87"/>
      <c r="F21" s="52" t="s">
        <v>6</v>
      </c>
      <c r="G21" s="18" t="s">
        <v>15</v>
      </c>
      <c r="H21" s="54"/>
      <c r="I21" s="13" t="s">
        <v>47</v>
      </c>
      <c r="J21" s="20">
        <v>38109</v>
      </c>
      <c r="K21" s="21">
        <v>3.5</v>
      </c>
      <c r="L21" s="21">
        <f>C20*K21</f>
        <v>10675</v>
      </c>
      <c r="M21" s="77"/>
      <c r="N21" s="79"/>
      <c r="O21" s="16"/>
    </row>
    <row r="22" spans="1:15" ht="30.6" customHeight="1" thickBot="1" x14ac:dyDescent="0.35">
      <c r="A22" s="83">
        <v>10</v>
      </c>
      <c r="B22" s="70" t="s">
        <v>46</v>
      </c>
      <c r="C22" s="72">
        <v>3050</v>
      </c>
      <c r="D22" s="74" t="s">
        <v>10</v>
      </c>
      <c r="E22" s="74">
        <v>483044</v>
      </c>
      <c r="F22" s="52" t="s">
        <v>5</v>
      </c>
      <c r="G22" s="11" t="s">
        <v>33</v>
      </c>
      <c r="H22" s="19"/>
      <c r="I22" s="13" t="s">
        <v>47</v>
      </c>
      <c r="J22" s="20">
        <v>45412</v>
      </c>
      <c r="K22" s="15">
        <v>9.26</v>
      </c>
      <c r="L22" s="15">
        <f>C22*K22</f>
        <v>28243</v>
      </c>
      <c r="M22" s="76">
        <f>ROUND((O22/2),2)</f>
        <v>9.58</v>
      </c>
      <c r="N22" s="78">
        <f>C22*M22</f>
        <v>29219</v>
      </c>
      <c r="O22" s="57">
        <f>SUM(K22:K23)</f>
        <v>19.16</v>
      </c>
    </row>
    <row r="23" spans="1:15" ht="30.6" customHeight="1" thickBot="1" x14ac:dyDescent="0.35">
      <c r="A23" s="84"/>
      <c r="B23" s="85"/>
      <c r="C23" s="86"/>
      <c r="D23" s="87"/>
      <c r="E23" s="87"/>
      <c r="F23" s="52" t="s">
        <v>6</v>
      </c>
      <c r="G23" s="18" t="s">
        <v>15</v>
      </c>
      <c r="H23" s="54"/>
      <c r="I23" s="13" t="s">
        <v>47</v>
      </c>
      <c r="J23" s="20">
        <v>38109</v>
      </c>
      <c r="K23" s="21">
        <v>9.9</v>
      </c>
      <c r="L23" s="21">
        <f>C22*K23</f>
        <v>30195</v>
      </c>
      <c r="M23" s="77"/>
      <c r="N23" s="79"/>
      <c r="O23" s="16"/>
    </row>
    <row r="24" spans="1:15" ht="21" thickBot="1" x14ac:dyDescent="0.35">
      <c r="A24" s="83">
        <v>11</v>
      </c>
      <c r="B24" s="80" t="s">
        <v>73</v>
      </c>
      <c r="C24" s="81">
        <v>3050</v>
      </c>
      <c r="D24" s="82" t="s">
        <v>10</v>
      </c>
      <c r="E24" s="82">
        <v>464214</v>
      </c>
      <c r="F24" s="52" t="s">
        <v>5</v>
      </c>
      <c r="G24" s="18" t="s">
        <v>33</v>
      </c>
      <c r="H24" s="19"/>
      <c r="I24" s="65" t="s">
        <v>47</v>
      </c>
      <c r="J24" s="20">
        <v>45415</v>
      </c>
      <c r="K24" s="21">
        <v>37.799999999999997</v>
      </c>
      <c r="L24" s="15">
        <f>C24*K24</f>
        <v>115289.99999999999</v>
      </c>
      <c r="M24" s="76">
        <f t="shared" ref="M24" si="0">ROUND((O24/2),2)</f>
        <v>41.4</v>
      </c>
      <c r="N24" s="78">
        <f t="shared" ref="N24" si="1">C24*M24</f>
        <v>126270</v>
      </c>
      <c r="O24" s="57">
        <f>SUM(K24:K25)</f>
        <v>82.8</v>
      </c>
    </row>
    <row r="25" spans="1:15" ht="49.8" customHeight="1" thickBot="1" x14ac:dyDescent="0.35">
      <c r="A25" s="84"/>
      <c r="B25" s="80"/>
      <c r="C25" s="81"/>
      <c r="D25" s="82"/>
      <c r="E25" s="82"/>
      <c r="F25" s="53" t="s">
        <v>6</v>
      </c>
      <c r="G25" s="64" t="s">
        <v>15</v>
      </c>
      <c r="H25" s="69"/>
      <c r="I25" s="65" t="s">
        <v>47</v>
      </c>
      <c r="J25" s="20">
        <v>45415</v>
      </c>
      <c r="K25" s="21">
        <v>45</v>
      </c>
      <c r="L25" s="67">
        <f>C24*K25</f>
        <v>137250</v>
      </c>
      <c r="M25" s="77"/>
      <c r="N25" s="79"/>
      <c r="O25" s="57"/>
    </row>
    <row r="26" spans="1:15" ht="16.2" thickBot="1" x14ac:dyDescent="0.35">
      <c r="A26" s="128" t="s">
        <v>24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30"/>
      <c r="N26" s="36">
        <f>SUM(N4:N25)</f>
        <v>249032.5</v>
      </c>
    </row>
    <row r="27" spans="1:15" ht="21" x14ac:dyDescent="0.4">
      <c r="A27" s="37" t="s">
        <v>28</v>
      </c>
      <c r="B27" s="123" t="s">
        <v>31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</row>
    <row r="28" spans="1:15" x14ac:dyDescent="0.3">
      <c r="A28" s="124" t="s">
        <v>22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5" x14ac:dyDescent="0.3">
      <c r="A29" s="27"/>
      <c r="B29" s="9"/>
      <c r="C29" s="7"/>
      <c r="D29" s="9"/>
      <c r="E29" s="9"/>
      <c r="F29" s="28"/>
      <c r="G29" s="29"/>
      <c r="H29" s="6"/>
      <c r="I29" s="7"/>
      <c r="J29" s="7"/>
      <c r="K29" s="8"/>
      <c r="L29" s="9"/>
      <c r="M29" s="9"/>
      <c r="N29" s="9"/>
    </row>
    <row r="30" spans="1:15" ht="15.6" x14ac:dyDescent="0.3">
      <c r="A30" s="110" t="s">
        <v>18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5" x14ac:dyDescent="0.3">
      <c r="A31" s="111" t="s">
        <v>58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</row>
    <row r="32" spans="1:15" x14ac:dyDescent="0.3">
      <c r="A32" s="112" t="s">
        <v>19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</row>
    <row r="33" spans="1:14" x14ac:dyDescent="0.3">
      <c r="A33" s="113" t="s">
        <v>26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1:14" x14ac:dyDescent="0.3">
      <c r="A34" s="114" t="s">
        <v>59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1:14" x14ac:dyDescent="0.3">
      <c r="A35" s="114" t="s">
        <v>25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14" x14ac:dyDescent="0.3">
      <c r="A36" s="116" t="s">
        <v>14</v>
      </c>
      <c r="B36" s="117"/>
      <c r="C36" s="118"/>
      <c r="D36" s="106" t="s">
        <v>60</v>
      </c>
      <c r="E36" s="107"/>
      <c r="F36" s="107"/>
      <c r="G36" s="108"/>
      <c r="H36" s="109"/>
      <c r="I36" s="107"/>
      <c r="J36" s="108"/>
      <c r="K36" s="109"/>
      <c r="L36" s="107"/>
      <c r="M36" s="107"/>
      <c r="N36" s="108"/>
    </row>
    <row r="37" spans="1:14" x14ac:dyDescent="0.3">
      <c r="A37" s="119"/>
      <c r="B37" s="120"/>
      <c r="C37" s="121"/>
      <c r="D37" s="109"/>
      <c r="E37" s="107"/>
      <c r="F37" s="107"/>
      <c r="G37" s="108"/>
      <c r="H37" s="109"/>
      <c r="I37" s="107"/>
      <c r="J37" s="108"/>
      <c r="K37" s="109"/>
      <c r="L37" s="107"/>
      <c r="M37" s="107"/>
      <c r="N37" s="108"/>
    </row>
    <row r="38" spans="1:14" x14ac:dyDescent="0.3">
      <c r="A38" s="122" t="s">
        <v>23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</row>
    <row r="39" spans="1:14" x14ac:dyDescent="0.3">
      <c r="A39" s="30" t="s">
        <v>12</v>
      </c>
      <c r="B39" s="102">
        <f ca="1">TODAY()</f>
        <v>45418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4"/>
    </row>
  </sheetData>
  <mergeCells count="96">
    <mergeCell ref="K37:N37"/>
    <mergeCell ref="A38:N38"/>
    <mergeCell ref="B39:N39"/>
    <mergeCell ref="A32:N32"/>
    <mergeCell ref="A33:N33"/>
    <mergeCell ref="A34:N34"/>
    <mergeCell ref="A35:N35"/>
    <mergeCell ref="A36:C37"/>
    <mergeCell ref="D36:G36"/>
    <mergeCell ref="H36:J36"/>
    <mergeCell ref="K36:N36"/>
    <mergeCell ref="D37:G37"/>
    <mergeCell ref="H37:J37"/>
    <mergeCell ref="A31:N31"/>
    <mergeCell ref="A24:A25"/>
    <mergeCell ref="B24:B25"/>
    <mergeCell ref="C24:C25"/>
    <mergeCell ref="D24:D25"/>
    <mergeCell ref="E24:E25"/>
    <mergeCell ref="M24:M25"/>
    <mergeCell ref="N24:N25"/>
    <mergeCell ref="A26:M26"/>
    <mergeCell ref="B27:N27"/>
    <mergeCell ref="A28:N28"/>
    <mergeCell ref="A30:N30"/>
    <mergeCell ref="N18:N19"/>
    <mergeCell ref="A20:A21"/>
    <mergeCell ref="B20:B21"/>
    <mergeCell ref="C20:C21"/>
    <mergeCell ref="D20:D21"/>
    <mergeCell ref="E20:E21"/>
    <mergeCell ref="M20:M21"/>
    <mergeCell ref="N20:N21"/>
    <mergeCell ref="A18:A19"/>
    <mergeCell ref="B18:B19"/>
    <mergeCell ref="C18:C19"/>
    <mergeCell ref="D18:D19"/>
    <mergeCell ref="E18:E19"/>
    <mergeCell ref="M18:M19"/>
    <mergeCell ref="N14:N15"/>
    <mergeCell ref="A16:A17"/>
    <mergeCell ref="B16:B17"/>
    <mergeCell ref="C16:C17"/>
    <mergeCell ref="D16:D17"/>
    <mergeCell ref="E16:E17"/>
    <mergeCell ref="M16:M17"/>
    <mergeCell ref="N16:N17"/>
    <mergeCell ref="A14:A15"/>
    <mergeCell ref="B14:B15"/>
    <mergeCell ref="C14:C15"/>
    <mergeCell ref="D14:D15"/>
    <mergeCell ref="E14:E15"/>
    <mergeCell ref="M14:M15"/>
    <mergeCell ref="N10:N11"/>
    <mergeCell ref="A12:A13"/>
    <mergeCell ref="B12:B13"/>
    <mergeCell ref="C12:C13"/>
    <mergeCell ref="D12:D13"/>
    <mergeCell ref="E12:E13"/>
    <mergeCell ref="M12:M13"/>
    <mergeCell ref="N12:N13"/>
    <mergeCell ref="A10:A11"/>
    <mergeCell ref="B10:B11"/>
    <mergeCell ref="C10:C11"/>
    <mergeCell ref="D10:D11"/>
    <mergeCell ref="E10:E11"/>
    <mergeCell ref="M10:M11"/>
    <mergeCell ref="N6:N7"/>
    <mergeCell ref="A8:A9"/>
    <mergeCell ref="B8:B9"/>
    <mergeCell ref="C8:C9"/>
    <mergeCell ref="D8:D9"/>
    <mergeCell ref="E8:E9"/>
    <mergeCell ref="M8:M9"/>
    <mergeCell ref="N8:N9"/>
    <mergeCell ref="A6:A7"/>
    <mergeCell ref="B6:B7"/>
    <mergeCell ref="C6:C7"/>
    <mergeCell ref="D6:D7"/>
    <mergeCell ref="E6:E7"/>
    <mergeCell ref="M6:M7"/>
    <mergeCell ref="A1:N1"/>
    <mergeCell ref="A4:A5"/>
    <mergeCell ref="B4:B5"/>
    <mergeCell ref="C4:C5"/>
    <mergeCell ref="D4:D5"/>
    <mergeCell ref="E4:E5"/>
    <mergeCell ref="M4:M5"/>
    <mergeCell ref="N4:N5"/>
    <mergeCell ref="M22:M23"/>
    <mergeCell ref="N22:N23"/>
    <mergeCell ref="A22:A23"/>
    <mergeCell ref="B22:B23"/>
    <mergeCell ref="C22:C23"/>
    <mergeCell ref="D22:D23"/>
    <mergeCell ref="E22:E23"/>
  </mergeCells>
  <dataValidations count="1">
    <dataValidation type="list" allowBlank="1" showInputMessage="1" showErrorMessage="1" promptTitle="Selecione a lei correspondente" prompt="Por favor, selecione a lei que a qual está sendo instruindo o processo de aquisição/contratação. Lei 8.666/93 (antiga) ou Lei 14.133/21 (nova lei de licitações)" sqref="B27" xr:uid="{A09E278F-3385-45A2-A38C-4C50D9F6D255}">
      <formula1>$B$69:$B$70</formula1>
    </dataValidation>
  </dataValidation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9465F-384F-4B56-8B5A-493CD22217AC}">
  <dimension ref="A1:O41"/>
  <sheetViews>
    <sheetView workbookViewId="0">
      <selection sqref="A1:N1"/>
    </sheetView>
  </sheetViews>
  <sheetFormatPr defaultRowHeight="14.4" x14ac:dyDescent="0.3"/>
  <cols>
    <col min="1" max="1" width="4.109375" customWidth="1"/>
    <col min="2" max="2" width="44.21875" customWidth="1"/>
    <col min="12" max="12" width="12.21875" customWidth="1"/>
    <col min="14" max="14" width="16.33203125" customWidth="1"/>
  </cols>
  <sheetData>
    <row r="1" spans="1:15" ht="16.8" customHeight="1" x14ac:dyDescent="0.3">
      <c r="A1" s="90" t="s">
        <v>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5" ht="15" thickBot="1" x14ac:dyDescent="0.35">
      <c r="A2" s="3"/>
      <c r="B2" s="3"/>
      <c r="C2" s="4"/>
      <c r="D2" s="3"/>
      <c r="E2" s="3"/>
      <c r="F2" s="3"/>
      <c r="G2" s="5"/>
      <c r="H2" s="6"/>
      <c r="I2" s="7"/>
      <c r="J2" s="7"/>
      <c r="K2" s="7"/>
      <c r="L2" s="7"/>
      <c r="M2" s="7"/>
      <c r="N2" s="8"/>
    </row>
    <row r="3" spans="1:15" ht="33" thickBot="1" x14ac:dyDescent="0.35">
      <c r="A3" s="42" t="s">
        <v>0</v>
      </c>
      <c r="B3" s="43" t="s">
        <v>1</v>
      </c>
      <c r="C3" s="44" t="s">
        <v>9</v>
      </c>
      <c r="D3" s="44" t="s">
        <v>10</v>
      </c>
      <c r="E3" s="45" t="s">
        <v>20</v>
      </c>
      <c r="F3" s="46"/>
      <c r="G3" s="44" t="s">
        <v>2</v>
      </c>
      <c r="H3" s="47" t="s">
        <v>3</v>
      </c>
      <c r="I3" s="43" t="s">
        <v>21</v>
      </c>
      <c r="J3" s="44" t="s">
        <v>4</v>
      </c>
      <c r="K3" s="48" t="s">
        <v>13</v>
      </c>
      <c r="L3" s="43" t="s">
        <v>7</v>
      </c>
      <c r="M3" s="49" t="s">
        <v>11</v>
      </c>
      <c r="N3" s="50" t="s">
        <v>8</v>
      </c>
    </row>
    <row r="4" spans="1:15" ht="21" thickBot="1" x14ac:dyDescent="0.35">
      <c r="A4" s="83">
        <v>1</v>
      </c>
      <c r="B4" s="70" t="s">
        <v>52</v>
      </c>
      <c r="C4" s="72">
        <v>3050</v>
      </c>
      <c r="D4" s="74" t="s">
        <v>10</v>
      </c>
      <c r="E4" s="74">
        <v>441223</v>
      </c>
      <c r="F4" s="52" t="s">
        <v>5</v>
      </c>
      <c r="G4" s="11" t="s">
        <v>33</v>
      </c>
      <c r="H4" s="19"/>
      <c r="I4" s="13" t="s">
        <v>47</v>
      </c>
      <c r="J4" s="20">
        <v>45412</v>
      </c>
      <c r="K4" s="15">
        <v>12.21</v>
      </c>
      <c r="L4" s="15">
        <f>C4*K4</f>
        <v>37240.5</v>
      </c>
      <c r="M4" s="76">
        <f>ROUND((O4/2),2)</f>
        <v>14.86</v>
      </c>
      <c r="N4" s="78">
        <f>C4*M4</f>
        <v>45323</v>
      </c>
      <c r="O4" s="57">
        <f>SUM(K4:K5)</f>
        <v>29.71</v>
      </c>
    </row>
    <row r="5" spans="1:15" ht="46.2" customHeight="1" thickBot="1" x14ac:dyDescent="0.35">
      <c r="A5" s="84"/>
      <c r="B5" s="85"/>
      <c r="C5" s="86"/>
      <c r="D5" s="87"/>
      <c r="E5" s="87"/>
      <c r="F5" s="52" t="s">
        <v>6</v>
      </c>
      <c r="G5" s="18" t="s">
        <v>15</v>
      </c>
      <c r="H5" s="54"/>
      <c r="I5" s="13" t="s">
        <v>47</v>
      </c>
      <c r="J5" s="20">
        <v>38109</v>
      </c>
      <c r="K5" s="21">
        <v>17.5</v>
      </c>
      <c r="L5" s="21">
        <f>C4*K5</f>
        <v>53375</v>
      </c>
      <c r="M5" s="77"/>
      <c r="N5" s="79"/>
      <c r="O5" s="16"/>
    </row>
    <row r="6" spans="1:15" ht="21" thickBot="1" x14ac:dyDescent="0.35">
      <c r="A6" s="94">
        <v>2</v>
      </c>
      <c r="B6" s="96" t="s">
        <v>36</v>
      </c>
      <c r="C6" s="98">
        <v>3050</v>
      </c>
      <c r="D6" s="93" t="s">
        <v>10</v>
      </c>
      <c r="E6" s="93">
        <v>483277</v>
      </c>
      <c r="F6" s="51" t="s">
        <v>5</v>
      </c>
      <c r="G6" s="11" t="s">
        <v>33</v>
      </c>
      <c r="H6" s="12" t="s">
        <v>16</v>
      </c>
      <c r="I6" s="13" t="s">
        <v>47</v>
      </c>
      <c r="J6" s="14">
        <v>45412</v>
      </c>
      <c r="K6" s="15">
        <v>4.3600000000000003</v>
      </c>
      <c r="L6" s="15">
        <f>C6*K6</f>
        <v>13298.000000000002</v>
      </c>
      <c r="M6" s="76">
        <f>ROUND((O6/2),2)</f>
        <v>4.8600000000000003</v>
      </c>
      <c r="N6" s="78">
        <f>C6*M6</f>
        <v>14823.000000000002</v>
      </c>
      <c r="O6" s="57">
        <f>SUM(K6:K7)</f>
        <v>9.7100000000000009</v>
      </c>
    </row>
    <row r="7" spans="1:15" ht="45.6" customHeight="1" thickBot="1" x14ac:dyDescent="0.35">
      <c r="A7" s="95"/>
      <c r="B7" s="97"/>
      <c r="C7" s="73"/>
      <c r="D7" s="75"/>
      <c r="E7" s="75"/>
      <c r="F7" s="53" t="s">
        <v>6</v>
      </c>
      <c r="G7" s="18" t="s">
        <v>15</v>
      </c>
      <c r="H7" s="35"/>
      <c r="I7" s="13" t="s">
        <v>47</v>
      </c>
      <c r="J7" s="20">
        <v>38109</v>
      </c>
      <c r="K7" s="21">
        <v>5.35</v>
      </c>
      <c r="L7" s="21">
        <f>C6*K7</f>
        <v>16317.499999999998</v>
      </c>
      <c r="M7" s="77"/>
      <c r="N7" s="79"/>
      <c r="O7" s="16"/>
    </row>
    <row r="8" spans="1:15" ht="21" thickBot="1" x14ac:dyDescent="0.35">
      <c r="A8" s="83">
        <v>3</v>
      </c>
      <c r="B8" s="70" t="s">
        <v>49</v>
      </c>
      <c r="C8" s="72">
        <v>3050</v>
      </c>
      <c r="D8" s="74" t="s">
        <v>10</v>
      </c>
      <c r="E8" s="88">
        <v>394469</v>
      </c>
      <c r="F8" s="52" t="s">
        <v>5</v>
      </c>
      <c r="G8" s="11" t="s">
        <v>33</v>
      </c>
      <c r="H8" s="19"/>
      <c r="I8" s="13" t="s">
        <v>47</v>
      </c>
      <c r="J8" s="20" t="s">
        <v>50</v>
      </c>
      <c r="K8" s="15">
        <v>0.72</v>
      </c>
      <c r="L8" s="15">
        <f>C8*K8</f>
        <v>2196</v>
      </c>
      <c r="M8" s="76">
        <f>ROUND((O8/2),2)</f>
        <v>0.95</v>
      </c>
      <c r="N8" s="78">
        <f>C8*M8</f>
        <v>2897.5</v>
      </c>
      <c r="O8" s="57">
        <f>SUM(K8:K9)</f>
        <v>1.9</v>
      </c>
    </row>
    <row r="9" spans="1:15" ht="43.8" customHeight="1" thickBot="1" x14ac:dyDescent="0.35">
      <c r="A9" s="84"/>
      <c r="B9" s="85"/>
      <c r="C9" s="86"/>
      <c r="D9" s="87"/>
      <c r="E9" s="89"/>
      <c r="F9" s="52" t="s">
        <v>6</v>
      </c>
      <c r="G9" s="18" t="s">
        <v>15</v>
      </c>
      <c r="H9" s="54"/>
      <c r="I9" s="13" t="s">
        <v>47</v>
      </c>
      <c r="J9" s="20">
        <v>38109</v>
      </c>
      <c r="K9" s="21">
        <v>1.18</v>
      </c>
      <c r="L9" s="21">
        <f>C8*K9</f>
        <v>3599</v>
      </c>
      <c r="M9" s="77"/>
      <c r="N9" s="79"/>
      <c r="O9" s="16"/>
    </row>
    <row r="10" spans="1:15" ht="21" thickBot="1" x14ac:dyDescent="0.35">
      <c r="A10" s="83">
        <v>4</v>
      </c>
      <c r="B10" s="70" t="s">
        <v>53</v>
      </c>
      <c r="C10" s="72">
        <v>3050</v>
      </c>
      <c r="D10" s="74" t="s">
        <v>10</v>
      </c>
      <c r="E10" s="74">
        <v>359998</v>
      </c>
      <c r="F10" s="52" t="s">
        <v>5</v>
      </c>
      <c r="G10" s="11" t="s">
        <v>33</v>
      </c>
      <c r="H10" s="19"/>
      <c r="I10" s="13" t="s">
        <v>47</v>
      </c>
      <c r="J10" s="20">
        <v>45412</v>
      </c>
      <c r="K10" s="15">
        <v>4.0999999999999996</v>
      </c>
      <c r="L10" s="15">
        <f>C10*K10</f>
        <v>12504.999999999998</v>
      </c>
      <c r="M10" s="76">
        <f>ROUND((O10/2),2)</f>
        <v>4.55</v>
      </c>
      <c r="N10" s="78">
        <f>C10*M10</f>
        <v>13877.5</v>
      </c>
      <c r="O10" s="57">
        <f>SUM(K10:K11)</f>
        <v>9.1</v>
      </c>
    </row>
    <row r="11" spans="1:15" ht="25.2" customHeight="1" thickBot="1" x14ac:dyDescent="0.35">
      <c r="A11" s="84"/>
      <c r="B11" s="85"/>
      <c r="C11" s="86"/>
      <c r="D11" s="87"/>
      <c r="E11" s="87"/>
      <c r="F11" s="52" t="s">
        <v>6</v>
      </c>
      <c r="G11" s="18" t="s">
        <v>15</v>
      </c>
      <c r="H11" s="54"/>
      <c r="I11" s="13" t="s">
        <v>47</v>
      </c>
      <c r="J11" s="20">
        <v>38109</v>
      </c>
      <c r="K11" s="21">
        <v>5</v>
      </c>
      <c r="L11" s="21">
        <f>C10*K11</f>
        <v>15250</v>
      </c>
      <c r="M11" s="77"/>
      <c r="N11" s="79"/>
      <c r="O11" s="16"/>
    </row>
    <row r="12" spans="1:15" ht="21" thickBot="1" x14ac:dyDescent="0.35">
      <c r="A12" s="83">
        <v>5</v>
      </c>
      <c r="B12" s="70" t="s">
        <v>41</v>
      </c>
      <c r="C12" s="72">
        <v>12200</v>
      </c>
      <c r="D12" s="74" t="s">
        <v>10</v>
      </c>
      <c r="E12" s="74">
        <v>428204</v>
      </c>
      <c r="F12" s="52" t="s">
        <v>5</v>
      </c>
      <c r="G12" s="11" t="s">
        <v>33</v>
      </c>
      <c r="H12" s="19"/>
      <c r="I12" s="13" t="s">
        <v>47</v>
      </c>
      <c r="J12" s="20">
        <v>45412</v>
      </c>
      <c r="K12" s="15">
        <v>0.2</v>
      </c>
      <c r="L12" s="15">
        <f>C12*K12</f>
        <v>2440</v>
      </c>
      <c r="M12" s="76">
        <f>ROUND((O12/2),2)</f>
        <v>0.43</v>
      </c>
      <c r="N12" s="78">
        <f>C12*M12</f>
        <v>5246</v>
      </c>
      <c r="O12" s="57">
        <f>SUM(K12:K13)</f>
        <v>0.8600000000000001</v>
      </c>
    </row>
    <row r="13" spans="1:15" ht="27.6" customHeight="1" thickBot="1" x14ac:dyDescent="0.35">
      <c r="A13" s="84"/>
      <c r="B13" s="85"/>
      <c r="C13" s="86"/>
      <c r="D13" s="87"/>
      <c r="E13" s="87"/>
      <c r="F13" s="52" t="s">
        <v>6</v>
      </c>
      <c r="G13" s="18" t="s">
        <v>15</v>
      </c>
      <c r="H13" s="54"/>
      <c r="I13" s="13" t="s">
        <v>47</v>
      </c>
      <c r="J13" s="20">
        <v>38109</v>
      </c>
      <c r="K13" s="21">
        <v>0.66</v>
      </c>
      <c r="L13" s="21">
        <f>C12*K13</f>
        <v>8052</v>
      </c>
      <c r="M13" s="77"/>
      <c r="N13" s="79"/>
      <c r="O13" s="16"/>
    </row>
    <row r="14" spans="1:15" ht="21" thickBot="1" x14ac:dyDescent="0.35">
      <c r="A14" s="83">
        <v>6</v>
      </c>
      <c r="B14" s="70" t="s">
        <v>51</v>
      </c>
      <c r="C14" s="72">
        <v>6100</v>
      </c>
      <c r="D14" s="74" t="s">
        <v>10</v>
      </c>
      <c r="E14" s="74">
        <v>462546</v>
      </c>
      <c r="F14" s="52"/>
      <c r="G14" s="11" t="s">
        <v>33</v>
      </c>
      <c r="H14" s="19"/>
      <c r="I14" s="13" t="s">
        <v>47</v>
      </c>
      <c r="J14" s="20">
        <v>45412</v>
      </c>
      <c r="K14" s="15">
        <v>0.59</v>
      </c>
      <c r="L14" s="15">
        <f>C14*K14</f>
        <v>3599</v>
      </c>
      <c r="M14" s="76">
        <f>ROUND((O14/2),2)</f>
        <v>0.67</v>
      </c>
      <c r="N14" s="78">
        <f>C14*M14</f>
        <v>4087.0000000000005</v>
      </c>
      <c r="O14" s="57">
        <f>SUM(K14:K15)</f>
        <v>1.3399999999999999</v>
      </c>
    </row>
    <row r="15" spans="1:15" ht="34.200000000000003" customHeight="1" thickBot="1" x14ac:dyDescent="0.35">
      <c r="A15" s="84"/>
      <c r="B15" s="85"/>
      <c r="C15" s="86"/>
      <c r="D15" s="87"/>
      <c r="E15" s="87"/>
      <c r="F15" s="52"/>
      <c r="G15" s="18" t="s">
        <v>15</v>
      </c>
      <c r="H15" s="54"/>
      <c r="I15" s="13" t="s">
        <v>47</v>
      </c>
      <c r="J15" s="20">
        <v>38109</v>
      </c>
      <c r="K15" s="21">
        <v>0.75</v>
      </c>
      <c r="L15" s="21">
        <f>C14*K15</f>
        <v>4575</v>
      </c>
      <c r="M15" s="77"/>
      <c r="N15" s="79"/>
      <c r="O15" s="16"/>
    </row>
    <row r="16" spans="1:15" ht="21" thickBot="1" x14ac:dyDescent="0.35">
      <c r="A16" s="83">
        <v>7</v>
      </c>
      <c r="B16" s="70" t="s">
        <v>54</v>
      </c>
      <c r="C16" s="72">
        <v>6100</v>
      </c>
      <c r="D16" s="74" t="s">
        <v>10</v>
      </c>
      <c r="E16" s="74">
        <v>407220</v>
      </c>
      <c r="F16" s="52" t="s">
        <v>5</v>
      </c>
      <c r="G16" s="11" t="s">
        <v>33</v>
      </c>
      <c r="H16" s="19"/>
      <c r="I16" s="13" t="s">
        <v>47</v>
      </c>
      <c r="J16" s="20" t="s">
        <v>55</v>
      </c>
      <c r="K16" s="15">
        <v>0.61</v>
      </c>
      <c r="L16" s="15">
        <f>C16*K16</f>
        <v>3721</v>
      </c>
      <c r="M16" s="76">
        <f>ROUND((O16/2),2)</f>
        <v>0.68</v>
      </c>
      <c r="N16" s="78">
        <f>C16*M16</f>
        <v>4148</v>
      </c>
      <c r="O16" s="57">
        <f>SUM(K16:K17)</f>
        <v>1.3599999999999999</v>
      </c>
    </row>
    <row r="17" spans="1:15" ht="52.8" customHeight="1" thickBot="1" x14ac:dyDescent="0.35">
      <c r="A17" s="84"/>
      <c r="B17" s="85"/>
      <c r="C17" s="86"/>
      <c r="D17" s="87"/>
      <c r="E17" s="87"/>
      <c r="F17" s="52" t="s">
        <v>6</v>
      </c>
      <c r="G17" s="18" t="s">
        <v>15</v>
      </c>
      <c r="H17" s="54"/>
      <c r="I17" s="13" t="s">
        <v>47</v>
      </c>
      <c r="J17" s="20">
        <v>38109</v>
      </c>
      <c r="K17" s="21">
        <v>0.75</v>
      </c>
      <c r="L17" s="21">
        <f>C16*K17</f>
        <v>4575</v>
      </c>
      <c r="M17" s="77"/>
      <c r="N17" s="79"/>
      <c r="O17" s="16"/>
    </row>
    <row r="18" spans="1:15" ht="21" thickBot="1" x14ac:dyDescent="0.35">
      <c r="A18" s="94">
        <v>8</v>
      </c>
      <c r="B18" s="96" t="s">
        <v>34</v>
      </c>
      <c r="C18" s="98">
        <v>3050</v>
      </c>
      <c r="D18" s="93" t="s">
        <v>10</v>
      </c>
      <c r="E18" s="93">
        <v>344642</v>
      </c>
      <c r="F18" s="51" t="s">
        <v>5</v>
      </c>
      <c r="G18" s="11" t="s">
        <v>33</v>
      </c>
      <c r="H18" s="12" t="s">
        <v>16</v>
      </c>
      <c r="I18" s="13" t="s">
        <v>47</v>
      </c>
      <c r="J18" s="14">
        <v>45412</v>
      </c>
      <c r="K18" s="15">
        <v>0.49</v>
      </c>
      <c r="L18" s="15">
        <f>C18*K18</f>
        <v>1494.5</v>
      </c>
      <c r="M18" s="76">
        <f>ROUND((O18/2),2)</f>
        <v>0.66</v>
      </c>
      <c r="N18" s="78">
        <f>C18*M18</f>
        <v>2013</v>
      </c>
      <c r="O18" s="57">
        <f>SUM(K18:K19)</f>
        <v>1.31</v>
      </c>
    </row>
    <row r="19" spans="1:15" ht="43.8" customHeight="1" thickBot="1" x14ac:dyDescent="0.35">
      <c r="A19" s="95"/>
      <c r="B19" s="99"/>
      <c r="C19" s="73"/>
      <c r="D19" s="75"/>
      <c r="E19" s="75"/>
      <c r="F19" s="52" t="s">
        <v>6</v>
      </c>
      <c r="G19" s="18" t="s">
        <v>15</v>
      </c>
      <c r="H19" s="19"/>
      <c r="I19" s="13" t="s">
        <v>47</v>
      </c>
      <c r="J19" s="20">
        <v>38109</v>
      </c>
      <c r="K19" s="21">
        <v>0.82</v>
      </c>
      <c r="L19" s="21">
        <f>C18*K19</f>
        <v>2501</v>
      </c>
      <c r="M19" s="77"/>
      <c r="N19" s="79"/>
      <c r="O19" s="16"/>
    </row>
    <row r="20" spans="1:15" ht="21" thickBot="1" x14ac:dyDescent="0.35">
      <c r="A20" s="94">
        <f>A18+1</f>
        <v>9</v>
      </c>
      <c r="B20" s="96" t="s">
        <v>35</v>
      </c>
      <c r="C20" s="98">
        <v>6100</v>
      </c>
      <c r="D20" s="93" t="s">
        <v>10</v>
      </c>
      <c r="E20" s="93">
        <v>483433</v>
      </c>
      <c r="F20" s="51" t="s">
        <v>5</v>
      </c>
      <c r="G20" s="11" t="s">
        <v>33</v>
      </c>
      <c r="H20" s="12" t="s">
        <v>16</v>
      </c>
      <c r="I20" s="13" t="s">
        <v>47</v>
      </c>
      <c r="J20" s="14">
        <v>45412</v>
      </c>
      <c r="K20" s="15">
        <v>0.31</v>
      </c>
      <c r="L20" s="15">
        <f>C20*K20</f>
        <v>1891</v>
      </c>
      <c r="M20" s="76">
        <f>ROUND((O20/2),2)</f>
        <v>0.51</v>
      </c>
      <c r="N20" s="78">
        <f>C20*M20</f>
        <v>3111</v>
      </c>
      <c r="O20" s="57">
        <f>SUM(K20:K21)</f>
        <v>1.02</v>
      </c>
    </row>
    <row r="21" spans="1:15" ht="42" customHeight="1" thickBot="1" x14ac:dyDescent="0.35">
      <c r="A21" s="95"/>
      <c r="B21" s="99"/>
      <c r="C21" s="100"/>
      <c r="D21" s="75"/>
      <c r="E21" s="75"/>
      <c r="F21" s="52" t="s">
        <v>6</v>
      </c>
      <c r="G21" s="18" t="s">
        <v>15</v>
      </c>
      <c r="H21" s="19"/>
      <c r="I21" s="13" t="s">
        <v>47</v>
      </c>
      <c r="J21" s="20">
        <v>38109</v>
      </c>
      <c r="K21" s="21">
        <v>0.71</v>
      </c>
      <c r="L21" s="21">
        <f>C20*K21</f>
        <v>4331</v>
      </c>
      <c r="M21" s="77"/>
      <c r="N21" s="79"/>
      <c r="O21" s="16"/>
    </row>
    <row r="22" spans="1:15" ht="21" thickBot="1" x14ac:dyDescent="0.35">
      <c r="A22" s="94">
        <v>10</v>
      </c>
      <c r="B22" s="70" t="s">
        <v>37</v>
      </c>
      <c r="C22" s="72">
        <v>3050</v>
      </c>
      <c r="D22" s="74" t="s">
        <v>10</v>
      </c>
      <c r="E22" s="74">
        <v>386956</v>
      </c>
      <c r="F22" s="52" t="s">
        <v>5</v>
      </c>
      <c r="G22" s="11" t="s">
        <v>33</v>
      </c>
      <c r="H22" s="55" t="s">
        <v>16</v>
      </c>
      <c r="I22" s="13" t="s">
        <v>47</v>
      </c>
      <c r="J22" s="20">
        <v>45412</v>
      </c>
      <c r="K22" s="15">
        <v>2.11</v>
      </c>
      <c r="L22" s="15">
        <f>C22*K22</f>
        <v>6435.5</v>
      </c>
      <c r="M22" s="76">
        <f>ROUND((O22/2),2)</f>
        <v>2.1800000000000002</v>
      </c>
      <c r="N22" s="78">
        <f>C22*M22</f>
        <v>6649.0000000000009</v>
      </c>
      <c r="O22" s="57">
        <f>SUM(K22:K23)</f>
        <v>4.3599999999999994</v>
      </c>
    </row>
    <row r="23" spans="1:15" ht="35.4" customHeight="1" thickBot="1" x14ac:dyDescent="0.35">
      <c r="A23" s="95"/>
      <c r="B23" s="85"/>
      <c r="C23" s="86"/>
      <c r="D23" s="87"/>
      <c r="E23" s="87"/>
      <c r="F23" s="52" t="s">
        <v>6</v>
      </c>
      <c r="G23" s="18" t="s">
        <v>15</v>
      </c>
      <c r="H23" s="19"/>
      <c r="I23" s="13" t="s">
        <v>47</v>
      </c>
      <c r="J23" s="20">
        <v>38109</v>
      </c>
      <c r="K23" s="21">
        <v>2.25</v>
      </c>
      <c r="L23" s="21">
        <f>C22*K23</f>
        <v>6862.5</v>
      </c>
      <c r="M23" s="77"/>
      <c r="N23" s="79"/>
      <c r="O23" s="16"/>
    </row>
    <row r="24" spans="1:15" ht="35.4" customHeight="1" thickBot="1" x14ac:dyDescent="0.35">
      <c r="A24" s="83">
        <v>11</v>
      </c>
      <c r="B24" s="70" t="s">
        <v>56</v>
      </c>
      <c r="C24" s="72">
        <v>3050</v>
      </c>
      <c r="D24" s="74" t="s">
        <v>10</v>
      </c>
      <c r="E24" s="74">
        <v>251388</v>
      </c>
      <c r="F24" s="52" t="s">
        <v>5</v>
      </c>
      <c r="G24" s="11" t="s">
        <v>33</v>
      </c>
      <c r="H24" s="19"/>
      <c r="I24" s="13" t="s">
        <v>47</v>
      </c>
      <c r="J24" s="20">
        <v>45412</v>
      </c>
      <c r="K24" s="15">
        <v>8.98</v>
      </c>
      <c r="L24" s="15">
        <f>C24*K24</f>
        <v>27389</v>
      </c>
      <c r="M24" s="76">
        <f>ROUND((O24/2),2)</f>
        <v>7.14</v>
      </c>
      <c r="N24" s="78">
        <f>C24*M24</f>
        <v>21777</v>
      </c>
      <c r="O24" s="57">
        <f>SUM(K24:K25)</f>
        <v>14.280000000000001</v>
      </c>
    </row>
    <row r="25" spans="1:15" ht="35.4" customHeight="1" thickBot="1" x14ac:dyDescent="0.35">
      <c r="A25" s="84"/>
      <c r="B25" s="85"/>
      <c r="C25" s="86"/>
      <c r="D25" s="87"/>
      <c r="E25" s="87"/>
      <c r="F25" s="52" t="s">
        <v>6</v>
      </c>
      <c r="G25" s="18" t="s">
        <v>15</v>
      </c>
      <c r="H25" s="54"/>
      <c r="I25" s="13" t="s">
        <v>47</v>
      </c>
      <c r="J25" s="20">
        <v>38109</v>
      </c>
      <c r="K25" s="21">
        <v>5.3</v>
      </c>
      <c r="L25" s="21">
        <f>C24*K25</f>
        <v>16165</v>
      </c>
      <c r="M25" s="77"/>
      <c r="N25" s="79"/>
      <c r="O25" s="16"/>
    </row>
    <row r="26" spans="1:15" ht="21" thickBot="1" x14ac:dyDescent="0.35">
      <c r="A26" s="83">
        <v>12</v>
      </c>
      <c r="B26" s="80" t="s">
        <v>73</v>
      </c>
      <c r="C26" s="81">
        <v>3050</v>
      </c>
      <c r="D26" s="82" t="s">
        <v>10</v>
      </c>
      <c r="E26" s="82">
        <v>464214</v>
      </c>
      <c r="F26" s="52" t="s">
        <v>5</v>
      </c>
      <c r="G26" s="18" t="s">
        <v>33</v>
      </c>
      <c r="H26" s="19"/>
      <c r="I26" s="65" t="s">
        <v>47</v>
      </c>
      <c r="J26" s="20">
        <v>45415</v>
      </c>
      <c r="K26" s="21">
        <v>37.799999999999997</v>
      </c>
      <c r="L26" s="15">
        <f>C26*K26</f>
        <v>115289.99999999999</v>
      </c>
      <c r="M26" s="76">
        <f t="shared" ref="M26" si="0">ROUND((O26/2),2)</f>
        <v>41.4</v>
      </c>
      <c r="N26" s="78">
        <f t="shared" ref="N26" si="1">C26*M26</f>
        <v>126270</v>
      </c>
      <c r="O26" s="57">
        <f>SUM(K26:K27)</f>
        <v>82.8</v>
      </c>
    </row>
    <row r="27" spans="1:15" ht="46.8" customHeight="1" thickBot="1" x14ac:dyDescent="0.35">
      <c r="A27" s="84"/>
      <c r="B27" s="80"/>
      <c r="C27" s="81"/>
      <c r="D27" s="82"/>
      <c r="E27" s="82"/>
      <c r="F27" s="53" t="s">
        <v>6</v>
      </c>
      <c r="G27" s="64" t="s">
        <v>15</v>
      </c>
      <c r="H27" s="69"/>
      <c r="I27" s="65" t="s">
        <v>47</v>
      </c>
      <c r="J27" s="20">
        <v>45415</v>
      </c>
      <c r="K27" s="21">
        <v>45</v>
      </c>
      <c r="L27" s="67">
        <f>C26*K27</f>
        <v>137250</v>
      </c>
      <c r="M27" s="77"/>
      <c r="N27" s="79"/>
      <c r="O27" s="57"/>
    </row>
    <row r="28" spans="1:15" ht="16.2" thickBot="1" x14ac:dyDescent="0.35">
      <c r="A28" s="128" t="s">
        <v>24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30"/>
      <c r="N28" s="36">
        <f>SUM(N4:N27)</f>
        <v>250222</v>
      </c>
    </row>
    <row r="29" spans="1:15" ht="21" x14ac:dyDescent="0.4">
      <c r="A29" s="37" t="s">
        <v>28</v>
      </c>
      <c r="B29" s="123" t="s">
        <v>31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1:15" x14ac:dyDescent="0.3">
      <c r="A30" s="124" t="s">
        <v>22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5" x14ac:dyDescent="0.3">
      <c r="A31" s="27"/>
      <c r="B31" s="9"/>
      <c r="C31" s="7"/>
      <c r="D31" s="9"/>
      <c r="E31" s="9"/>
      <c r="F31" s="28"/>
      <c r="G31" s="29"/>
      <c r="H31" s="6"/>
      <c r="I31" s="7"/>
      <c r="J31" s="7"/>
      <c r="K31" s="8"/>
      <c r="L31" s="9"/>
      <c r="M31" s="9"/>
      <c r="N31" s="9"/>
    </row>
    <row r="32" spans="1:15" ht="15.6" x14ac:dyDescent="0.3">
      <c r="A32" s="110" t="s">
        <v>18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x14ac:dyDescent="0.3">
      <c r="A33" s="111" t="s">
        <v>58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x14ac:dyDescent="0.3">
      <c r="A34" s="112" t="s">
        <v>19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x14ac:dyDescent="0.3">
      <c r="A35" s="113" t="s">
        <v>26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x14ac:dyDescent="0.3">
      <c r="A36" s="114" t="s">
        <v>59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</row>
    <row r="37" spans="1:14" x14ac:dyDescent="0.3">
      <c r="A37" s="114" t="s">
        <v>25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  <row r="38" spans="1:14" x14ac:dyDescent="0.3">
      <c r="A38" s="116" t="s">
        <v>14</v>
      </c>
      <c r="B38" s="117"/>
      <c r="C38" s="118"/>
      <c r="D38" s="106" t="s">
        <v>60</v>
      </c>
      <c r="E38" s="107"/>
      <c r="F38" s="107"/>
      <c r="G38" s="108"/>
      <c r="H38" s="109"/>
      <c r="I38" s="107"/>
      <c r="J38" s="108"/>
      <c r="K38" s="109"/>
      <c r="L38" s="107"/>
      <c r="M38" s="107"/>
      <c r="N38" s="108"/>
    </row>
    <row r="39" spans="1:14" x14ac:dyDescent="0.3">
      <c r="A39" s="119"/>
      <c r="B39" s="120"/>
      <c r="C39" s="121"/>
      <c r="D39" s="109"/>
      <c r="E39" s="107"/>
      <c r="F39" s="107"/>
      <c r="G39" s="108"/>
      <c r="H39" s="109"/>
      <c r="I39" s="107"/>
      <c r="J39" s="108"/>
      <c r="K39" s="109"/>
      <c r="L39" s="107"/>
      <c r="M39" s="107"/>
      <c r="N39" s="108"/>
    </row>
    <row r="40" spans="1:14" x14ac:dyDescent="0.3">
      <c r="A40" s="122" t="s">
        <v>23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</row>
    <row r="41" spans="1:14" x14ac:dyDescent="0.3">
      <c r="A41" s="30" t="s">
        <v>12</v>
      </c>
      <c r="B41" s="102">
        <f ca="1">TODAY()</f>
        <v>45418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</row>
  </sheetData>
  <mergeCells count="103">
    <mergeCell ref="A40:N40"/>
    <mergeCell ref="B41:N41"/>
    <mergeCell ref="A35:N35"/>
    <mergeCell ref="A36:N36"/>
    <mergeCell ref="A37:N37"/>
    <mergeCell ref="A38:C39"/>
    <mergeCell ref="D38:G38"/>
    <mergeCell ref="H38:J38"/>
    <mergeCell ref="K38:N38"/>
    <mergeCell ref="D39:G39"/>
    <mergeCell ref="H39:J39"/>
    <mergeCell ref="K39:N39"/>
    <mergeCell ref="A34:N34"/>
    <mergeCell ref="N22:N23"/>
    <mergeCell ref="A26:A27"/>
    <mergeCell ref="B26:B27"/>
    <mergeCell ref="C26:C27"/>
    <mergeCell ref="D26:D27"/>
    <mergeCell ref="E26:E27"/>
    <mergeCell ref="M26:M27"/>
    <mergeCell ref="N26:N27"/>
    <mergeCell ref="A22:A23"/>
    <mergeCell ref="B22:B23"/>
    <mergeCell ref="C22:C23"/>
    <mergeCell ref="D22:D23"/>
    <mergeCell ref="E22:E23"/>
    <mergeCell ref="M22:M23"/>
    <mergeCell ref="A24:A25"/>
    <mergeCell ref="A28:M28"/>
    <mergeCell ref="B29:N29"/>
    <mergeCell ref="A30:N30"/>
    <mergeCell ref="A32:N32"/>
    <mergeCell ref="A33:N33"/>
    <mergeCell ref="N18:N19"/>
    <mergeCell ref="A20:A21"/>
    <mergeCell ref="B20:B21"/>
    <mergeCell ref="C20:C21"/>
    <mergeCell ref="D20:D21"/>
    <mergeCell ref="E20:E21"/>
    <mergeCell ref="M20:M21"/>
    <mergeCell ref="N20:N21"/>
    <mergeCell ref="A18:A19"/>
    <mergeCell ref="B18:B19"/>
    <mergeCell ref="C18:C19"/>
    <mergeCell ref="D18:D19"/>
    <mergeCell ref="E18:E19"/>
    <mergeCell ref="M18:M19"/>
    <mergeCell ref="N14:N15"/>
    <mergeCell ref="A16:A17"/>
    <mergeCell ref="B16:B17"/>
    <mergeCell ref="C16:C17"/>
    <mergeCell ref="D16:D17"/>
    <mergeCell ref="E16:E17"/>
    <mergeCell ref="M16:M17"/>
    <mergeCell ref="N16:N17"/>
    <mergeCell ref="A14:A15"/>
    <mergeCell ref="B14:B15"/>
    <mergeCell ref="C14:C15"/>
    <mergeCell ref="D14:D15"/>
    <mergeCell ref="E14:E15"/>
    <mergeCell ref="M14:M15"/>
    <mergeCell ref="C6:C7"/>
    <mergeCell ref="D6:D7"/>
    <mergeCell ref="E6:E7"/>
    <mergeCell ref="M6:M7"/>
    <mergeCell ref="N10:N11"/>
    <mergeCell ref="A12:A13"/>
    <mergeCell ref="B12:B13"/>
    <mergeCell ref="C12:C13"/>
    <mergeCell ref="D12:D13"/>
    <mergeCell ref="E12:E13"/>
    <mergeCell ref="M12:M13"/>
    <mergeCell ref="N12:N13"/>
    <mergeCell ref="A10:A11"/>
    <mergeCell ref="B10:B11"/>
    <mergeCell ref="C10:C11"/>
    <mergeCell ref="D10:D11"/>
    <mergeCell ref="E10:E11"/>
    <mergeCell ref="M10:M11"/>
    <mergeCell ref="N24:N25"/>
    <mergeCell ref="B24:B25"/>
    <mergeCell ref="C24:C25"/>
    <mergeCell ref="D24:D25"/>
    <mergeCell ref="E24:E25"/>
    <mergeCell ref="M24:M25"/>
    <mergeCell ref="A1:N1"/>
    <mergeCell ref="A4:A5"/>
    <mergeCell ref="B4:B5"/>
    <mergeCell ref="C4:C5"/>
    <mergeCell ref="D4:D5"/>
    <mergeCell ref="E4:E5"/>
    <mergeCell ref="M4:M5"/>
    <mergeCell ref="N4:N5"/>
    <mergeCell ref="N6:N7"/>
    <mergeCell ref="A8:A9"/>
    <mergeCell ref="B8:B9"/>
    <mergeCell ref="C8:C9"/>
    <mergeCell ref="D8:D9"/>
    <mergeCell ref="E8:E9"/>
    <mergeCell ref="M8:M9"/>
    <mergeCell ref="N8:N9"/>
    <mergeCell ref="A6:A7"/>
    <mergeCell ref="B6:B7"/>
  </mergeCells>
  <dataValidations count="1">
    <dataValidation type="list" allowBlank="1" showInputMessage="1" showErrorMessage="1" promptTitle="Selecione a lei correspondente" prompt="Por favor, selecione a lei que a qual está sendo instruindo o processo de aquisição/contratação. Lei 8.666/93 (antiga) ou Lei 14.133/21 (nova lei de licitações)" sqref="B29" xr:uid="{2079B44D-89B7-468C-ABC8-CD698728FFFE}">
      <formula1>$B$69:$B$70</formula1>
    </dataValidation>
  </dataValidation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CF6E-817A-40DE-B1D7-EEC7A86F6CD7}">
  <dimension ref="A1:O41"/>
  <sheetViews>
    <sheetView workbookViewId="0">
      <selection sqref="A1:N1"/>
    </sheetView>
  </sheetViews>
  <sheetFormatPr defaultRowHeight="14.4" x14ac:dyDescent="0.3"/>
  <cols>
    <col min="1" max="1" width="3.88671875" customWidth="1"/>
    <col min="2" max="2" width="47.88671875" customWidth="1"/>
    <col min="12" max="12" width="14" customWidth="1"/>
    <col min="14" max="14" width="13.21875" customWidth="1"/>
  </cols>
  <sheetData>
    <row r="1" spans="1:15" ht="19.8" x14ac:dyDescent="0.3">
      <c r="A1" s="90" t="s">
        <v>78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5" ht="15" thickBot="1" x14ac:dyDescent="0.35">
      <c r="A2" s="3"/>
      <c r="B2" s="3"/>
      <c r="C2" s="4"/>
      <c r="D2" s="3"/>
      <c r="E2" s="3"/>
      <c r="F2" s="3"/>
      <c r="G2" s="5"/>
      <c r="H2" s="6"/>
      <c r="I2" s="7"/>
      <c r="J2" s="7"/>
      <c r="K2" s="7"/>
      <c r="L2" s="7"/>
      <c r="M2" s="7"/>
      <c r="N2" s="8"/>
    </row>
    <row r="3" spans="1:15" ht="33" thickBot="1" x14ac:dyDescent="0.35">
      <c r="A3" s="42" t="s">
        <v>0</v>
      </c>
      <c r="B3" s="43" t="s">
        <v>1</v>
      </c>
      <c r="C3" s="44" t="s">
        <v>9</v>
      </c>
      <c r="D3" s="44" t="s">
        <v>10</v>
      </c>
      <c r="E3" s="45" t="s">
        <v>20</v>
      </c>
      <c r="F3" s="46"/>
      <c r="G3" s="44" t="s">
        <v>2</v>
      </c>
      <c r="H3" s="47" t="s">
        <v>3</v>
      </c>
      <c r="I3" s="43" t="s">
        <v>21</v>
      </c>
      <c r="J3" s="44" t="s">
        <v>4</v>
      </c>
      <c r="K3" s="48" t="s">
        <v>13</v>
      </c>
      <c r="L3" s="43" t="s">
        <v>7</v>
      </c>
      <c r="M3" s="49" t="s">
        <v>11</v>
      </c>
      <c r="N3" s="50" t="s">
        <v>8</v>
      </c>
    </row>
    <row r="4" spans="1:15" ht="21" thickBot="1" x14ac:dyDescent="0.35">
      <c r="A4" s="83">
        <v>1</v>
      </c>
      <c r="B4" s="70" t="s">
        <v>52</v>
      </c>
      <c r="C4" s="72">
        <v>379</v>
      </c>
      <c r="D4" s="74" t="s">
        <v>10</v>
      </c>
      <c r="E4" s="74">
        <v>441223</v>
      </c>
      <c r="F4" s="52" t="s">
        <v>5</v>
      </c>
      <c r="G4" s="11" t="s">
        <v>33</v>
      </c>
      <c r="H4" s="19"/>
      <c r="I4" s="13" t="s">
        <v>47</v>
      </c>
      <c r="J4" s="20">
        <v>45412</v>
      </c>
      <c r="K4" s="15">
        <v>12.21</v>
      </c>
      <c r="L4" s="15">
        <f>C4*K4</f>
        <v>4627.59</v>
      </c>
      <c r="M4" s="76">
        <f>ROUND((O4/2),2)</f>
        <v>14.86</v>
      </c>
      <c r="N4" s="78">
        <f>C4*M4</f>
        <v>5631.94</v>
      </c>
      <c r="O4" s="57">
        <f>SUM(K4:K5)</f>
        <v>29.71</v>
      </c>
    </row>
    <row r="5" spans="1:15" ht="54" customHeight="1" thickBot="1" x14ac:dyDescent="0.35">
      <c r="A5" s="84"/>
      <c r="B5" s="85"/>
      <c r="C5" s="86"/>
      <c r="D5" s="87"/>
      <c r="E5" s="87"/>
      <c r="F5" s="52" t="s">
        <v>6</v>
      </c>
      <c r="G5" s="18" t="s">
        <v>15</v>
      </c>
      <c r="H5" s="54"/>
      <c r="I5" s="13" t="s">
        <v>47</v>
      </c>
      <c r="J5" s="20">
        <v>38109</v>
      </c>
      <c r="K5" s="21">
        <v>17.5</v>
      </c>
      <c r="L5" s="21">
        <f>C4*K5</f>
        <v>6632.5</v>
      </c>
      <c r="M5" s="77"/>
      <c r="N5" s="79"/>
      <c r="O5" s="16"/>
    </row>
    <row r="6" spans="1:15" ht="21" thickBot="1" x14ac:dyDescent="0.35">
      <c r="A6" s="94">
        <v>2</v>
      </c>
      <c r="B6" s="96" t="s">
        <v>36</v>
      </c>
      <c r="C6" s="98">
        <v>379</v>
      </c>
      <c r="D6" s="93" t="s">
        <v>10</v>
      </c>
      <c r="E6" s="93">
        <v>483277</v>
      </c>
      <c r="F6" s="51" t="s">
        <v>5</v>
      </c>
      <c r="G6" s="11" t="s">
        <v>33</v>
      </c>
      <c r="H6" s="12" t="s">
        <v>16</v>
      </c>
      <c r="I6" s="13" t="s">
        <v>47</v>
      </c>
      <c r="J6" s="14">
        <v>45412</v>
      </c>
      <c r="K6" s="15">
        <v>4.3600000000000003</v>
      </c>
      <c r="L6" s="15">
        <f>C6*K6</f>
        <v>1652.44</v>
      </c>
      <c r="M6" s="76">
        <f>ROUND((O6/2),2)</f>
        <v>4.8600000000000003</v>
      </c>
      <c r="N6" s="78">
        <f>C6*M6</f>
        <v>1841.94</v>
      </c>
      <c r="O6" s="57">
        <f>SUM(K6:K7)</f>
        <v>9.7100000000000009</v>
      </c>
    </row>
    <row r="7" spans="1:15" ht="45.6" customHeight="1" thickBot="1" x14ac:dyDescent="0.35">
      <c r="A7" s="95"/>
      <c r="B7" s="97"/>
      <c r="C7" s="73"/>
      <c r="D7" s="75"/>
      <c r="E7" s="75"/>
      <c r="F7" s="53" t="s">
        <v>6</v>
      </c>
      <c r="G7" s="18" t="s">
        <v>15</v>
      </c>
      <c r="H7" s="35"/>
      <c r="I7" s="13" t="s">
        <v>47</v>
      </c>
      <c r="J7" s="20">
        <v>38109</v>
      </c>
      <c r="K7" s="21">
        <v>5.35</v>
      </c>
      <c r="L7" s="21">
        <f>C6*K7</f>
        <v>2027.6499999999999</v>
      </c>
      <c r="M7" s="77"/>
      <c r="N7" s="79"/>
      <c r="O7" s="16"/>
    </row>
    <row r="8" spans="1:15" ht="21" thickBot="1" x14ac:dyDescent="0.35">
      <c r="A8" s="83">
        <v>3</v>
      </c>
      <c r="B8" s="70" t="s">
        <v>49</v>
      </c>
      <c r="C8" s="72">
        <v>379</v>
      </c>
      <c r="D8" s="74" t="s">
        <v>10</v>
      </c>
      <c r="E8" s="88">
        <v>394469</v>
      </c>
      <c r="F8" s="52" t="s">
        <v>5</v>
      </c>
      <c r="G8" s="11" t="s">
        <v>33</v>
      </c>
      <c r="H8" s="19"/>
      <c r="I8" s="13" t="s">
        <v>47</v>
      </c>
      <c r="J8" s="20" t="s">
        <v>50</v>
      </c>
      <c r="K8" s="15">
        <v>0.72</v>
      </c>
      <c r="L8" s="15">
        <f>C8*K8</f>
        <v>272.88</v>
      </c>
      <c r="M8" s="76">
        <f>ROUND((O8/2),2)</f>
        <v>0.95</v>
      </c>
      <c r="N8" s="78">
        <f>C8*M8</f>
        <v>360.05</v>
      </c>
      <c r="O8" s="57">
        <f>SUM(K8:K9)</f>
        <v>1.9</v>
      </c>
    </row>
    <row r="9" spans="1:15" ht="41.4" customHeight="1" thickBot="1" x14ac:dyDescent="0.35">
      <c r="A9" s="84"/>
      <c r="B9" s="85"/>
      <c r="C9" s="86"/>
      <c r="D9" s="87"/>
      <c r="E9" s="89"/>
      <c r="F9" s="52" t="s">
        <v>6</v>
      </c>
      <c r="G9" s="18" t="s">
        <v>15</v>
      </c>
      <c r="H9" s="54"/>
      <c r="I9" s="13" t="s">
        <v>47</v>
      </c>
      <c r="J9" s="20">
        <v>38109</v>
      </c>
      <c r="K9" s="21">
        <v>1.18</v>
      </c>
      <c r="L9" s="21">
        <f>C8*K9</f>
        <v>447.21999999999997</v>
      </c>
      <c r="M9" s="77"/>
      <c r="N9" s="79"/>
      <c r="O9" s="16"/>
    </row>
    <row r="10" spans="1:15" ht="21" thickBot="1" x14ac:dyDescent="0.35">
      <c r="A10" s="83">
        <v>4</v>
      </c>
      <c r="B10" s="70" t="s">
        <v>40</v>
      </c>
      <c r="C10" s="72">
        <v>379</v>
      </c>
      <c r="D10" s="74" t="s">
        <v>10</v>
      </c>
      <c r="E10" s="74">
        <v>368747</v>
      </c>
      <c r="F10" s="52" t="s">
        <v>5</v>
      </c>
      <c r="G10" s="11" t="s">
        <v>33</v>
      </c>
      <c r="H10" s="19"/>
      <c r="I10" s="13" t="s">
        <v>47</v>
      </c>
      <c r="J10" s="20">
        <v>45412</v>
      </c>
      <c r="K10" s="15">
        <v>4.5</v>
      </c>
      <c r="L10" s="15">
        <f>C10*K10</f>
        <v>1705.5</v>
      </c>
      <c r="M10" s="76">
        <f>ROUND((O10/2),2)</f>
        <v>4.79</v>
      </c>
      <c r="N10" s="78">
        <f>C10*M10</f>
        <v>1815.41</v>
      </c>
      <c r="O10" s="57">
        <f>SUM(K10:K11)</f>
        <v>9.58</v>
      </c>
    </row>
    <row r="11" spans="1:15" ht="40.200000000000003" customHeight="1" thickBot="1" x14ac:dyDescent="0.35">
      <c r="A11" s="84"/>
      <c r="B11" s="85"/>
      <c r="C11" s="86"/>
      <c r="D11" s="87"/>
      <c r="E11" s="87"/>
      <c r="F11" s="52" t="s">
        <v>6</v>
      </c>
      <c r="G11" s="18" t="s">
        <v>15</v>
      </c>
      <c r="H11" s="54"/>
      <c r="I11" s="13" t="s">
        <v>47</v>
      </c>
      <c r="J11" s="20">
        <v>38109</v>
      </c>
      <c r="K11" s="21">
        <v>5.08</v>
      </c>
      <c r="L11" s="21">
        <f>C10*K11</f>
        <v>1925.32</v>
      </c>
      <c r="M11" s="77"/>
      <c r="N11" s="79"/>
      <c r="O11" s="16"/>
    </row>
    <row r="12" spans="1:15" ht="21" thickBot="1" x14ac:dyDescent="0.35">
      <c r="A12" s="83">
        <v>5</v>
      </c>
      <c r="B12" s="70" t="s">
        <v>41</v>
      </c>
      <c r="C12" s="72">
        <v>1516</v>
      </c>
      <c r="D12" s="74" t="s">
        <v>10</v>
      </c>
      <c r="E12" s="74">
        <v>428204</v>
      </c>
      <c r="F12" s="52" t="s">
        <v>5</v>
      </c>
      <c r="G12" s="11" t="s">
        <v>33</v>
      </c>
      <c r="H12" s="19"/>
      <c r="I12" s="13" t="s">
        <v>47</v>
      </c>
      <c r="J12" s="20">
        <v>45412</v>
      </c>
      <c r="K12" s="15">
        <v>0.2</v>
      </c>
      <c r="L12" s="15">
        <f>C12*K12</f>
        <v>303.2</v>
      </c>
      <c r="M12" s="76">
        <f>ROUND((O12/2),2)</f>
        <v>0.43</v>
      </c>
      <c r="N12" s="78">
        <f>C12*M12</f>
        <v>651.88</v>
      </c>
      <c r="O12" s="57">
        <f>SUM(K12:K13)</f>
        <v>0.8600000000000001</v>
      </c>
    </row>
    <row r="13" spans="1:15" ht="34.200000000000003" customHeight="1" thickBot="1" x14ac:dyDescent="0.35">
      <c r="A13" s="84"/>
      <c r="B13" s="85"/>
      <c r="C13" s="86"/>
      <c r="D13" s="87"/>
      <c r="E13" s="87"/>
      <c r="F13" s="52" t="s">
        <v>6</v>
      </c>
      <c r="G13" s="18" t="s">
        <v>15</v>
      </c>
      <c r="H13" s="54"/>
      <c r="I13" s="13" t="s">
        <v>47</v>
      </c>
      <c r="J13" s="20">
        <v>38109</v>
      </c>
      <c r="K13" s="21">
        <v>0.66</v>
      </c>
      <c r="L13" s="21">
        <f>C12*K13</f>
        <v>1000.5600000000001</v>
      </c>
      <c r="M13" s="77"/>
      <c r="N13" s="79"/>
      <c r="O13" s="16"/>
    </row>
    <row r="14" spans="1:15" ht="21" thickBot="1" x14ac:dyDescent="0.35">
      <c r="A14" s="83">
        <v>6</v>
      </c>
      <c r="B14" s="70" t="s">
        <v>51</v>
      </c>
      <c r="C14" s="72">
        <v>758</v>
      </c>
      <c r="D14" s="74" t="s">
        <v>10</v>
      </c>
      <c r="E14" s="74">
        <v>462546</v>
      </c>
      <c r="F14" s="52"/>
      <c r="G14" s="11" t="s">
        <v>33</v>
      </c>
      <c r="H14" s="19"/>
      <c r="I14" s="13" t="s">
        <v>47</v>
      </c>
      <c r="J14" s="20">
        <v>45412</v>
      </c>
      <c r="K14" s="15">
        <v>0.59</v>
      </c>
      <c r="L14" s="15">
        <f>C14*K14</f>
        <v>447.21999999999997</v>
      </c>
      <c r="M14" s="76">
        <f>ROUND((O14/2),2)</f>
        <v>0.67</v>
      </c>
      <c r="N14" s="78">
        <f>C14*M14</f>
        <v>507.86</v>
      </c>
      <c r="O14" s="57">
        <f>SUM(K14:K15)</f>
        <v>1.3399999999999999</v>
      </c>
    </row>
    <row r="15" spans="1:15" ht="33.6" customHeight="1" thickBot="1" x14ac:dyDescent="0.35">
      <c r="A15" s="84"/>
      <c r="B15" s="85"/>
      <c r="C15" s="86"/>
      <c r="D15" s="87"/>
      <c r="E15" s="87"/>
      <c r="F15" s="52"/>
      <c r="G15" s="18" t="s">
        <v>15</v>
      </c>
      <c r="H15" s="54"/>
      <c r="I15" s="13" t="s">
        <v>47</v>
      </c>
      <c r="J15" s="20">
        <v>38109</v>
      </c>
      <c r="K15" s="21">
        <v>0.75</v>
      </c>
      <c r="L15" s="21">
        <f>C14*K15</f>
        <v>568.5</v>
      </c>
      <c r="M15" s="77"/>
      <c r="N15" s="79"/>
      <c r="O15" s="16"/>
    </row>
    <row r="16" spans="1:15" ht="21" thickBot="1" x14ac:dyDescent="0.35">
      <c r="A16" s="83">
        <v>7</v>
      </c>
      <c r="B16" s="70" t="s">
        <v>54</v>
      </c>
      <c r="C16" s="72">
        <v>758</v>
      </c>
      <c r="D16" s="74" t="s">
        <v>10</v>
      </c>
      <c r="E16" s="74">
        <v>407220</v>
      </c>
      <c r="F16" s="52" t="s">
        <v>5</v>
      </c>
      <c r="G16" s="11" t="s">
        <v>33</v>
      </c>
      <c r="H16" s="19"/>
      <c r="I16" s="13" t="s">
        <v>47</v>
      </c>
      <c r="J16" s="20" t="s">
        <v>55</v>
      </c>
      <c r="K16" s="15">
        <v>0.61</v>
      </c>
      <c r="L16" s="15">
        <f>C16*K16</f>
        <v>462.38</v>
      </c>
      <c r="M16" s="76">
        <f>ROUND((O16/2),2)</f>
        <v>0.68</v>
      </c>
      <c r="N16" s="78">
        <f>C16*M16</f>
        <v>515.44000000000005</v>
      </c>
      <c r="O16" s="57">
        <f>SUM(K16:K17)</f>
        <v>1.3599999999999999</v>
      </c>
    </row>
    <row r="17" spans="1:15" ht="45" customHeight="1" thickBot="1" x14ac:dyDescent="0.35">
      <c r="A17" s="84"/>
      <c r="B17" s="85"/>
      <c r="C17" s="86"/>
      <c r="D17" s="87"/>
      <c r="E17" s="87"/>
      <c r="F17" s="52" t="s">
        <v>6</v>
      </c>
      <c r="G17" s="18" t="s">
        <v>15</v>
      </c>
      <c r="H17" s="54"/>
      <c r="I17" s="13" t="s">
        <v>47</v>
      </c>
      <c r="J17" s="20">
        <v>38109</v>
      </c>
      <c r="K17" s="21">
        <v>0.75</v>
      </c>
      <c r="L17" s="21">
        <f>C16*K17</f>
        <v>568.5</v>
      </c>
      <c r="M17" s="77"/>
      <c r="N17" s="79"/>
      <c r="O17" s="16"/>
    </row>
    <row r="18" spans="1:15" ht="21" thickBot="1" x14ac:dyDescent="0.35">
      <c r="A18" s="94">
        <v>8</v>
      </c>
      <c r="B18" s="96" t="s">
        <v>34</v>
      </c>
      <c r="C18" s="98">
        <v>379</v>
      </c>
      <c r="D18" s="93" t="s">
        <v>10</v>
      </c>
      <c r="E18" s="93">
        <v>344642</v>
      </c>
      <c r="F18" s="51" t="s">
        <v>5</v>
      </c>
      <c r="G18" s="11" t="s">
        <v>33</v>
      </c>
      <c r="H18" s="12" t="s">
        <v>16</v>
      </c>
      <c r="I18" s="13" t="s">
        <v>47</v>
      </c>
      <c r="J18" s="14">
        <v>45412</v>
      </c>
      <c r="K18" s="15">
        <v>0.49</v>
      </c>
      <c r="L18" s="15">
        <f>C18*K18</f>
        <v>185.71</v>
      </c>
      <c r="M18" s="76">
        <f>ROUND((O18/2),2)</f>
        <v>0.66</v>
      </c>
      <c r="N18" s="78">
        <f>C18*M18</f>
        <v>250.14000000000001</v>
      </c>
      <c r="O18" s="57">
        <f>SUM(K18:K19)</f>
        <v>1.31</v>
      </c>
    </row>
    <row r="19" spans="1:15" ht="38.4" customHeight="1" thickBot="1" x14ac:dyDescent="0.35">
      <c r="A19" s="95"/>
      <c r="B19" s="99"/>
      <c r="C19" s="73"/>
      <c r="D19" s="75"/>
      <c r="E19" s="75"/>
      <c r="F19" s="52" t="s">
        <v>6</v>
      </c>
      <c r="G19" s="18" t="s">
        <v>15</v>
      </c>
      <c r="H19" s="19"/>
      <c r="I19" s="13" t="s">
        <v>47</v>
      </c>
      <c r="J19" s="20">
        <v>38109</v>
      </c>
      <c r="K19" s="21">
        <v>0.82</v>
      </c>
      <c r="L19" s="21">
        <f>C18*K19</f>
        <v>310.77999999999997</v>
      </c>
      <c r="M19" s="77"/>
      <c r="N19" s="79"/>
      <c r="O19" s="16"/>
    </row>
    <row r="20" spans="1:15" ht="21" thickBot="1" x14ac:dyDescent="0.35">
      <c r="A20" s="94">
        <v>9</v>
      </c>
      <c r="B20" s="96" t="s">
        <v>35</v>
      </c>
      <c r="C20" s="98">
        <v>758</v>
      </c>
      <c r="D20" s="93" t="s">
        <v>10</v>
      </c>
      <c r="E20" s="93">
        <v>483433</v>
      </c>
      <c r="F20" s="51" t="s">
        <v>5</v>
      </c>
      <c r="G20" s="11" t="s">
        <v>33</v>
      </c>
      <c r="H20" s="12" t="s">
        <v>16</v>
      </c>
      <c r="I20" s="13" t="s">
        <v>47</v>
      </c>
      <c r="J20" s="14">
        <v>45412</v>
      </c>
      <c r="K20" s="15">
        <v>0.31</v>
      </c>
      <c r="L20" s="15">
        <f>C20*K20</f>
        <v>234.98</v>
      </c>
      <c r="M20" s="76">
        <f>ROUND((O20/2),2)</f>
        <v>0.51</v>
      </c>
      <c r="N20" s="78">
        <f>C20*M20</f>
        <v>386.58</v>
      </c>
      <c r="O20" s="57">
        <f>SUM(K20:K21)</f>
        <v>1.02</v>
      </c>
    </row>
    <row r="21" spans="1:15" ht="34.799999999999997" customHeight="1" thickBot="1" x14ac:dyDescent="0.35">
      <c r="A21" s="95"/>
      <c r="B21" s="99"/>
      <c r="C21" s="100"/>
      <c r="D21" s="75"/>
      <c r="E21" s="75"/>
      <c r="F21" s="52" t="s">
        <v>6</v>
      </c>
      <c r="G21" s="18" t="s">
        <v>15</v>
      </c>
      <c r="H21" s="19"/>
      <c r="I21" s="13" t="s">
        <v>47</v>
      </c>
      <c r="J21" s="20">
        <v>38109</v>
      </c>
      <c r="K21" s="21">
        <v>0.71</v>
      </c>
      <c r="L21" s="21">
        <f>C20*K21</f>
        <v>538.17999999999995</v>
      </c>
      <c r="M21" s="77"/>
      <c r="N21" s="79"/>
      <c r="O21" s="16"/>
    </row>
    <row r="22" spans="1:15" ht="21" thickBot="1" x14ac:dyDescent="0.35">
      <c r="A22" s="94">
        <f>A20+1</f>
        <v>10</v>
      </c>
      <c r="B22" s="70" t="s">
        <v>37</v>
      </c>
      <c r="C22" s="72">
        <v>379</v>
      </c>
      <c r="D22" s="74" t="s">
        <v>10</v>
      </c>
      <c r="E22" s="74">
        <v>386956</v>
      </c>
      <c r="F22" s="52" t="s">
        <v>5</v>
      </c>
      <c r="G22" s="11" t="s">
        <v>33</v>
      </c>
      <c r="H22" s="55" t="s">
        <v>16</v>
      </c>
      <c r="I22" s="13" t="s">
        <v>47</v>
      </c>
      <c r="J22" s="20">
        <v>45412</v>
      </c>
      <c r="K22" s="15">
        <v>2.11</v>
      </c>
      <c r="L22" s="15">
        <f>C22*K22</f>
        <v>799.68999999999994</v>
      </c>
      <c r="M22" s="76">
        <f>ROUND((O22/2),2)</f>
        <v>2.1800000000000002</v>
      </c>
      <c r="N22" s="78">
        <f>C22*M22</f>
        <v>826.22</v>
      </c>
      <c r="O22" s="57">
        <f>SUM(K22:K23)</f>
        <v>4.3599999999999994</v>
      </c>
    </row>
    <row r="23" spans="1:15" ht="36.6" customHeight="1" thickBot="1" x14ac:dyDescent="0.35">
      <c r="A23" s="95"/>
      <c r="B23" s="85"/>
      <c r="C23" s="86"/>
      <c r="D23" s="87"/>
      <c r="E23" s="87"/>
      <c r="F23" s="52" t="s">
        <v>6</v>
      </c>
      <c r="G23" s="18" t="s">
        <v>15</v>
      </c>
      <c r="H23" s="19"/>
      <c r="I23" s="13" t="s">
        <v>47</v>
      </c>
      <c r="J23" s="20">
        <v>38109</v>
      </c>
      <c r="K23" s="21">
        <v>2.25</v>
      </c>
      <c r="L23" s="21">
        <f>C22*K23</f>
        <v>852.75</v>
      </c>
      <c r="M23" s="77"/>
      <c r="N23" s="79"/>
      <c r="O23" s="16"/>
    </row>
    <row r="24" spans="1:15" ht="36.6" customHeight="1" thickBot="1" x14ac:dyDescent="0.35">
      <c r="A24" s="83">
        <v>11</v>
      </c>
      <c r="B24" s="70" t="s">
        <v>56</v>
      </c>
      <c r="C24" s="72">
        <v>379</v>
      </c>
      <c r="D24" s="74" t="s">
        <v>10</v>
      </c>
      <c r="E24" s="74">
        <v>251388</v>
      </c>
      <c r="F24" s="52" t="s">
        <v>5</v>
      </c>
      <c r="G24" s="11" t="s">
        <v>33</v>
      </c>
      <c r="H24" s="19"/>
      <c r="I24" s="13" t="s">
        <v>47</v>
      </c>
      <c r="J24" s="20">
        <v>45412</v>
      </c>
      <c r="K24" s="15">
        <v>8.98</v>
      </c>
      <c r="L24" s="15">
        <f>C24*K24</f>
        <v>3403.42</v>
      </c>
      <c r="M24" s="76">
        <f>ROUND((O24/2),2)</f>
        <v>7.14</v>
      </c>
      <c r="N24" s="78">
        <f>C24*M24</f>
        <v>2706.06</v>
      </c>
      <c r="O24" s="57">
        <f>SUM(K24:K25)</f>
        <v>14.280000000000001</v>
      </c>
    </row>
    <row r="25" spans="1:15" ht="36.6" customHeight="1" thickBot="1" x14ac:dyDescent="0.35">
      <c r="A25" s="131"/>
      <c r="B25" s="132"/>
      <c r="C25" s="133"/>
      <c r="D25" s="134"/>
      <c r="E25" s="134"/>
      <c r="F25" s="52" t="s">
        <v>6</v>
      </c>
      <c r="G25" s="18" t="s">
        <v>15</v>
      </c>
      <c r="H25" s="54"/>
      <c r="I25" s="13" t="s">
        <v>47</v>
      </c>
      <c r="J25" s="20">
        <v>38109</v>
      </c>
      <c r="K25" s="21">
        <v>5.3</v>
      </c>
      <c r="L25" s="21">
        <f>C24*K25</f>
        <v>2008.7</v>
      </c>
      <c r="M25" s="135"/>
      <c r="N25" s="79"/>
      <c r="O25" s="16"/>
    </row>
    <row r="26" spans="1:15" ht="21" thickBot="1" x14ac:dyDescent="0.35">
      <c r="A26" s="83">
        <v>12</v>
      </c>
      <c r="B26" s="70" t="s">
        <v>74</v>
      </c>
      <c r="C26" s="72">
        <v>379</v>
      </c>
      <c r="D26" s="74" t="s">
        <v>10</v>
      </c>
      <c r="E26" s="74">
        <v>354743</v>
      </c>
      <c r="F26" s="52" t="s">
        <v>5</v>
      </c>
      <c r="G26" s="18" t="s">
        <v>33</v>
      </c>
      <c r="H26" s="69"/>
      <c r="I26" s="65" t="s">
        <v>47</v>
      </c>
      <c r="J26" s="20">
        <v>45415</v>
      </c>
      <c r="K26" s="21">
        <v>44</v>
      </c>
      <c r="L26" s="15">
        <f>C26*K26</f>
        <v>16676</v>
      </c>
      <c r="M26" s="76">
        <f t="shared" ref="M26" si="0">ROUND((O26/2),2)</f>
        <v>55.5</v>
      </c>
      <c r="N26" s="78">
        <f t="shared" ref="N26" si="1">C26*M26</f>
        <v>21034.5</v>
      </c>
      <c r="O26" s="57">
        <f>SUM(K26:K27)</f>
        <v>111</v>
      </c>
    </row>
    <row r="27" spans="1:15" ht="60" customHeight="1" thickBot="1" x14ac:dyDescent="0.35">
      <c r="A27" s="84"/>
      <c r="B27" s="85"/>
      <c r="C27" s="86"/>
      <c r="D27" s="87"/>
      <c r="E27" s="87"/>
      <c r="F27" s="53" t="s">
        <v>6</v>
      </c>
      <c r="G27" s="64" t="s">
        <v>15</v>
      </c>
      <c r="H27" s="69"/>
      <c r="I27" s="65" t="s">
        <v>47</v>
      </c>
      <c r="J27" s="20">
        <v>45415</v>
      </c>
      <c r="K27" s="21">
        <v>67</v>
      </c>
      <c r="L27" s="67">
        <f>C26*K27</f>
        <v>25393</v>
      </c>
      <c r="M27" s="77"/>
      <c r="N27" s="79"/>
      <c r="O27" s="16"/>
    </row>
    <row r="28" spans="1:15" ht="16.2" thickBot="1" x14ac:dyDescent="0.35">
      <c r="A28" s="128" t="s">
        <v>24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30"/>
      <c r="N28" s="36">
        <f>SUM(N4:N27)</f>
        <v>36528.019999999997</v>
      </c>
    </row>
    <row r="29" spans="1:15" ht="21" x14ac:dyDescent="0.4">
      <c r="A29" s="37" t="s">
        <v>28</v>
      </c>
      <c r="B29" s="123" t="s">
        <v>31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</row>
    <row r="30" spans="1:15" x14ac:dyDescent="0.3">
      <c r="A30" s="124" t="s">
        <v>22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5" x14ac:dyDescent="0.3">
      <c r="A31" s="27"/>
      <c r="B31" s="9"/>
      <c r="C31" s="7"/>
      <c r="D31" s="9"/>
      <c r="E31" s="9"/>
      <c r="F31" s="28"/>
      <c r="G31" s="29"/>
      <c r="H31" s="6"/>
      <c r="I31" s="7"/>
      <c r="J31" s="7"/>
      <c r="K31" s="8"/>
      <c r="L31" s="9"/>
      <c r="M31" s="9"/>
      <c r="N31" s="9"/>
    </row>
    <row r="32" spans="1:15" ht="15.6" x14ac:dyDescent="0.3">
      <c r="A32" s="110" t="s">
        <v>18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</row>
    <row r="33" spans="1:14" x14ac:dyDescent="0.3">
      <c r="A33" s="111" t="s">
        <v>58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</row>
    <row r="34" spans="1:14" x14ac:dyDescent="0.3">
      <c r="A34" s="112" t="s">
        <v>19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</row>
    <row r="35" spans="1:14" x14ac:dyDescent="0.3">
      <c r="A35" s="113" t="s">
        <v>26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6" spans="1:14" x14ac:dyDescent="0.3">
      <c r="A36" s="114" t="s">
        <v>59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</row>
    <row r="37" spans="1:14" x14ac:dyDescent="0.3">
      <c r="A37" s="114" t="s">
        <v>25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</row>
    <row r="38" spans="1:14" x14ac:dyDescent="0.3">
      <c r="A38" s="116" t="s">
        <v>14</v>
      </c>
      <c r="B38" s="117"/>
      <c r="C38" s="118"/>
      <c r="D38" s="106" t="s">
        <v>60</v>
      </c>
      <c r="E38" s="107"/>
      <c r="F38" s="107"/>
      <c r="G38" s="108"/>
      <c r="H38" s="109"/>
      <c r="I38" s="107"/>
      <c r="J38" s="108"/>
      <c r="K38" s="109"/>
      <c r="L38" s="107"/>
      <c r="M38" s="107"/>
      <c r="N38" s="108"/>
    </row>
    <row r="39" spans="1:14" x14ac:dyDescent="0.3">
      <c r="A39" s="119"/>
      <c r="B39" s="120"/>
      <c r="C39" s="121"/>
      <c r="D39" s="109"/>
      <c r="E39" s="107"/>
      <c r="F39" s="107"/>
      <c r="G39" s="108"/>
      <c r="H39" s="109"/>
      <c r="I39" s="107"/>
      <c r="J39" s="108"/>
      <c r="K39" s="109"/>
      <c r="L39" s="107"/>
      <c r="M39" s="107"/>
      <c r="N39" s="108"/>
    </row>
    <row r="40" spans="1:14" x14ac:dyDescent="0.3">
      <c r="A40" s="122" t="s">
        <v>23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</row>
    <row r="41" spans="1:14" x14ac:dyDescent="0.3">
      <c r="A41" s="30" t="s">
        <v>12</v>
      </c>
      <c r="B41" s="102">
        <f ca="1">TODAY()</f>
        <v>45418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</row>
  </sheetData>
  <mergeCells count="103">
    <mergeCell ref="A1:N1"/>
    <mergeCell ref="A4:A5"/>
    <mergeCell ref="B4:B5"/>
    <mergeCell ref="C4:C5"/>
    <mergeCell ref="D4:D5"/>
    <mergeCell ref="E4:E5"/>
    <mergeCell ref="M4:M5"/>
    <mergeCell ref="N4:N5"/>
    <mergeCell ref="N6:N7"/>
    <mergeCell ref="B10:B11"/>
    <mergeCell ref="C10:C11"/>
    <mergeCell ref="D10:D11"/>
    <mergeCell ref="E10:E11"/>
    <mergeCell ref="N10:N11"/>
    <mergeCell ref="A6:A7"/>
    <mergeCell ref="B6:B7"/>
    <mergeCell ref="C6:C7"/>
    <mergeCell ref="D6:D7"/>
    <mergeCell ref="E6:E7"/>
    <mergeCell ref="M6:M7"/>
    <mergeCell ref="A8:A9"/>
    <mergeCell ref="B8:B9"/>
    <mergeCell ref="C8:C9"/>
    <mergeCell ref="D8:D9"/>
    <mergeCell ref="E8:E9"/>
    <mergeCell ref="M8:M9"/>
    <mergeCell ref="N8:N9"/>
    <mergeCell ref="A10:A11"/>
    <mergeCell ref="M10:M11"/>
    <mergeCell ref="N12:N13"/>
    <mergeCell ref="A14:A15"/>
    <mergeCell ref="B14:B15"/>
    <mergeCell ref="C14:C15"/>
    <mergeCell ref="D14:D15"/>
    <mergeCell ref="E14:E15"/>
    <mergeCell ref="M14:M15"/>
    <mergeCell ref="N14:N15"/>
    <mergeCell ref="A12:A13"/>
    <mergeCell ref="B12:B13"/>
    <mergeCell ref="C12:C13"/>
    <mergeCell ref="D12:D13"/>
    <mergeCell ref="E12:E13"/>
    <mergeCell ref="M12:M13"/>
    <mergeCell ref="N16:N17"/>
    <mergeCell ref="A18:A19"/>
    <mergeCell ref="B18:B19"/>
    <mergeCell ref="C18:C19"/>
    <mergeCell ref="D18:D19"/>
    <mergeCell ref="E18:E19"/>
    <mergeCell ref="M18:M19"/>
    <mergeCell ref="N18:N19"/>
    <mergeCell ref="A16:A17"/>
    <mergeCell ref="B16:B17"/>
    <mergeCell ref="C16:C17"/>
    <mergeCell ref="D16:D17"/>
    <mergeCell ref="E16:E17"/>
    <mergeCell ref="M16:M17"/>
    <mergeCell ref="A32:N32"/>
    <mergeCell ref="A33:N33"/>
    <mergeCell ref="A26:A27"/>
    <mergeCell ref="B26:B27"/>
    <mergeCell ref="C26:C27"/>
    <mergeCell ref="D26:D27"/>
    <mergeCell ref="E26:E27"/>
    <mergeCell ref="M26:M27"/>
    <mergeCell ref="N20:N21"/>
    <mergeCell ref="A22:A23"/>
    <mergeCell ref="B22:B23"/>
    <mergeCell ref="C22:C23"/>
    <mergeCell ref="D22:D23"/>
    <mergeCell ref="E22:E23"/>
    <mergeCell ref="M22:M23"/>
    <mergeCell ref="N22:N23"/>
    <mergeCell ref="A20:A21"/>
    <mergeCell ref="B20:B21"/>
    <mergeCell ref="C20:C21"/>
    <mergeCell ref="D20:D21"/>
    <mergeCell ref="E20:E21"/>
    <mergeCell ref="M20:M21"/>
    <mergeCell ref="K39:N39"/>
    <mergeCell ref="A40:N40"/>
    <mergeCell ref="B41:N41"/>
    <mergeCell ref="A24:A25"/>
    <mergeCell ref="B24:B25"/>
    <mergeCell ref="C24:C25"/>
    <mergeCell ref="D24:D25"/>
    <mergeCell ref="E24:E25"/>
    <mergeCell ref="M24:M25"/>
    <mergeCell ref="N24:N25"/>
    <mergeCell ref="A34:N34"/>
    <mergeCell ref="A35:N35"/>
    <mergeCell ref="A36:N36"/>
    <mergeCell ref="A37:N37"/>
    <mergeCell ref="A38:C39"/>
    <mergeCell ref="D38:G38"/>
    <mergeCell ref="H38:J38"/>
    <mergeCell ref="K38:N38"/>
    <mergeCell ref="D39:G39"/>
    <mergeCell ref="H39:J39"/>
    <mergeCell ref="N26:N27"/>
    <mergeCell ref="A28:M28"/>
    <mergeCell ref="B29:N29"/>
    <mergeCell ref="A30:N30"/>
  </mergeCells>
  <dataValidations count="1">
    <dataValidation type="list" allowBlank="1" showInputMessage="1" showErrorMessage="1" promptTitle="Selecione a lei correspondente" prompt="Por favor, selecione a lei que a qual está sendo instruindo o processo de aquisição/contratação. Lei 8.666/93 (antiga) ou Lei 14.133/21 (nova lei de licitações)" sqref="B29" xr:uid="{CEBC0A9C-473C-45A3-8BF6-D1C63BE75C6C}">
      <formula1>$B$69:$B$70</formula1>
    </dataValidation>
  </dataValidation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B4E73-D4B3-4FD6-A167-86CBF59776B5}">
  <dimension ref="A1:N7"/>
  <sheetViews>
    <sheetView workbookViewId="0">
      <selection activeCell="D15" sqref="D15"/>
    </sheetView>
  </sheetViews>
  <sheetFormatPr defaultRowHeight="14.4" x14ac:dyDescent="0.3"/>
  <cols>
    <col min="1" max="1" width="8.5546875" customWidth="1"/>
    <col min="2" max="2" width="25" customWidth="1"/>
    <col min="3" max="3" width="25.5546875" customWidth="1"/>
    <col min="4" max="4" width="18.5546875" customWidth="1"/>
    <col min="5" max="5" width="21.33203125" customWidth="1"/>
  </cols>
  <sheetData>
    <row r="1" spans="1:14" ht="19.8" x14ac:dyDescent="0.3">
      <c r="A1" s="136" t="s">
        <v>62</v>
      </c>
      <c r="B1" s="137"/>
      <c r="C1" s="137"/>
      <c r="D1" s="137"/>
      <c r="E1" s="137"/>
      <c r="F1" s="91"/>
      <c r="G1" s="91"/>
      <c r="H1" s="91"/>
      <c r="I1" s="91"/>
      <c r="J1" s="91"/>
      <c r="K1" s="91"/>
      <c r="L1" s="91"/>
      <c r="M1" s="91"/>
      <c r="N1" s="92"/>
    </row>
    <row r="2" spans="1:14" x14ac:dyDescent="0.3">
      <c r="A2" s="63" t="s">
        <v>0</v>
      </c>
      <c r="B2" s="63" t="s">
        <v>1</v>
      </c>
      <c r="C2" s="63" t="s">
        <v>63</v>
      </c>
      <c r="D2" s="63" t="s">
        <v>64</v>
      </c>
      <c r="E2" s="63" t="s">
        <v>65</v>
      </c>
    </row>
    <row r="3" spans="1:14" x14ac:dyDescent="0.3">
      <c r="A3">
        <v>1</v>
      </c>
      <c r="B3" t="s">
        <v>66</v>
      </c>
      <c r="C3">
        <v>1675</v>
      </c>
      <c r="D3">
        <f>E3/C3</f>
        <v>77.849999999999994</v>
      </c>
      <c r="E3" s="58">
        <v>130398.75</v>
      </c>
    </row>
    <row r="4" spans="1:14" x14ac:dyDescent="0.3">
      <c r="A4">
        <v>2</v>
      </c>
      <c r="B4" t="s">
        <v>67</v>
      </c>
      <c r="C4">
        <v>3050</v>
      </c>
      <c r="D4">
        <f t="shared" ref="D4:D6" si="0">E4/C4</f>
        <v>81.650000000000006</v>
      </c>
      <c r="E4" s="58">
        <v>249032.5</v>
      </c>
    </row>
    <row r="5" spans="1:14" x14ac:dyDescent="0.3">
      <c r="A5">
        <v>3</v>
      </c>
      <c r="B5" t="s">
        <v>68</v>
      </c>
      <c r="C5">
        <v>3050</v>
      </c>
      <c r="D5">
        <f t="shared" si="0"/>
        <v>82.04</v>
      </c>
      <c r="E5" s="59">
        <v>250222</v>
      </c>
    </row>
    <row r="6" spans="1:14" x14ac:dyDescent="0.3">
      <c r="A6">
        <v>4</v>
      </c>
      <c r="B6" t="s">
        <v>69</v>
      </c>
      <c r="C6">
        <v>379</v>
      </c>
      <c r="D6">
        <f t="shared" si="0"/>
        <v>96.38</v>
      </c>
      <c r="E6" s="60">
        <v>36528.019999999997</v>
      </c>
    </row>
    <row r="7" spans="1:14" x14ac:dyDescent="0.3">
      <c r="A7" s="61"/>
      <c r="B7" s="61" t="s">
        <v>70</v>
      </c>
      <c r="C7" s="61"/>
      <c r="D7" s="61"/>
      <c r="E7" s="62">
        <f>SUM(E3:E6)</f>
        <v>666181.27</v>
      </c>
    </row>
  </sheetData>
  <mergeCells count="1">
    <mergeCell ref="A1:N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ITENS</vt:lpstr>
      <vt:lpstr>EDUCAÇÃO INFANTIL</vt:lpstr>
      <vt:lpstr>FUNDAMENTAL I</vt:lpstr>
      <vt:lpstr>FUNDAMENTAL II</vt:lpstr>
      <vt:lpstr>EJA</vt:lpstr>
      <vt:lpstr>CONSOLIDADO FINAL</vt:lpstr>
      <vt:lpstr>ITENS!Area_de_impressao</vt:lpstr>
    </vt:vector>
  </TitlesOfParts>
  <Company>UNIFAP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cotações e justificativa de preços</dc:title>
  <dc:creator>Marcelo Souza</dc:creator>
  <cp:keywords>UNIFAP</cp:keywords>
  <dc:description>DEPAG 2021</dc:description>
  <cp:lastModifiedBy>Thais Galvão</cp:lastModifiedBy>
  <cp:revision>14</cp:revision>
  <cp:lastPrinted>2024-05-06T14:14:32Z</cp:lastPrinted>
  <dcterms:created xsi:type="dcterms:W3CDTF">2013-07-31T15:21:25Z</dcterms:created>
  <dcterms:modified xsi:type="dcterms:W3CDTF">2024-05-06T15:17:10Z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